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epartments\Admin\Fiscal\BudgetAppr\2024\"/>
    </mc:Choice>
  </mc:AlternateContent>
  <bookViews>
    <workbookView xWindow="0" yWindow="0" windowWidth="28800" windowHeight="11700"/>
  </bookViews>
  <sheets>
    <sheet name="Appropriations" sheetId="3" r:id="rId1"/>
    <sheet name="Prior Year Comp" sheetId="6" r:id="rId2"/>
    <sheet name="Resolution Summary" sheetId="4" r:id="rId3"/>
    <sheet name="Account Code Description" sheetId="5" r:id="rId4"/>
    <sheet name="AWBInfo" sheetId="2" state="very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3" l="1"/>
  <c r="N167" i="3" l="1"/>
  <c r="H32" i="3"/>
  <c r="H31" i="3"/>
  <c r="H26" i="3"/>
  <c r="H27" i="3"/>
  <c r="H2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4" i="3"/>
  <c r="H161" i="3"/>
  <c r="H157" i="3"/>
  <c r="H143" i="3"/>
  <c r="H164" i="3" s="1"/>
  <c r="N129" i="3" l="1"/>
  <c r="K99" i="3" l="1"/>
  <c r="G64" i="3"/>
  <c r="G63" i="3"/>
  <c r="G62" i="3"/>
  <c r="G61" i="3"/>
  <c r="G60" i="3"/>
  <c r="F50" i="3" l="1"/>
  <c r="I50" i="3" s="1"/>
  <c r="F55" i="3"/>
  <c r="I59" i="3" s="1"/>
  <c r="I56" i="3" l="1"/>
  <c r="I57" i="3"/>
  <c r="I58" i="3"/>
  <c r="I55" i="3"/>
  <c r="I52" i="3"/>
  <c r="I54" i="3"/>
  <c r="I51" i="3"/>
  <c r="I53" i="3"/>
  <c r="K167" i="3"/>
  <c r="K141" i="3" l="1"/>
  <c r="N158" i="3" l="1"/>
  <c r="C140" i="3" l="1"/>
  <c r="F26" i="4" s="1"/>
  <c r="C136" i="3"/>
  <c r="G28" i="6" s="1"/>
  <c r="I28" i="6" s="1"/>
  <c r="E25" i="4"/>
  <c r="E24" i="4"/>
  <c r="G33" i="6"/>
  <c r="I33" i="6" s="1"/>
  <c r="G32" i="6"/>
  <c r="E34" i="6"/>
  <c r="E7" i="6"/>
  <c r="E36" i="6" s="1"/>
  <c r="G11" i="6"/>
  <c r="I11" i="6" s="1"/>
  <c r="G7" i="6"/>
  <c r="C50" i="3"/>
  <c r="G6" i="6" s="1"/>
  <c r="I6" i="6" s="1"/>
  <c r="G34" i="6" l="1"/>
  <c r="I32" i="6"/>
  <c r="G153" i="3"/>
  <c r="C149" i="3"/>
  <c r="C146" i="3"/>
  <c r="K136" i="3"/>
  <c r="C133" i="3"/>
  <c r="K89" i="3"/>
  <c r="F18" i="4" l="1"/>
  <c r="G25" i="6"/>
  <c r="I25" i="6" s="1"/>
  <c r="N93" i="3"/>
  <c r="K79" i="3"/>
  <c r="F45" i="3"/>
  <c r="G143" i="3"/>
  <c r="G164" i="3" s="1"/>
  <c r="N136" i="3"/>
  <c r="N102" i="3"/>
  <c r="K127" i="3"/>
  <c r="I49" i="3" l="1"/>
  <c r="I48" i="3"/>
  <c r="I46" i="3"/>
  <c r="I45" i="3"/>
  <c r="I47" i="3"/>
  <c r="K122" i="3"/>
  <c r="C124" i="3" l="1"/>
  <c r="C104" i="3"/>
  <c r="C69" i="3"/>
  <c r="C40" i="3"/>
  <c r="C49" i="3"/>
  <c r="C48" i="3"/>
  <c r="C47" i="3"/>
  <c r="C46" i="3"/>
  <c r="C45" i="3"/>
  <c r="C44" i="3"/>
  <c r="C43" i="3"/>
  <c r="C42" i="3"/>
  <c r="C41" i="3"/>
  <c r="E4" i="4" l="1"/>
  <c r="G5" i="6"/>
  <c r="I5" i="6" s="1"/>
  <c r="F12" i="4"/>
  <c r="G16" i="6"/>
  <c r="I16" i="6" s="1"/>
  <c r="G20" i="6"/>
  <c r="F15" i="4"/>
  <c r="G35" i="3"/>
  <c r="I20" i="6" l="1"/>
  <c r="G36" i="6"/>
  <c r="I36" i="6" s="1"/>
  <c r="J33" i="3"/>
  <c r="H33" i="3" s="1"/>
  <c r="J28" i="3"/>
  <c r="H28" i="3" s="1"/>
  <c r="J20" i="3"/>
  <c r="H20" i="3" s="1"/>
  <c r="J35" i="3" l="1"/>
  <c r="H35" i="3" s="1"/>
  <c r="E34" i="4"/>
  <c r="E33" i="4"/>
  <c r="F36" i="4" l="1"/>
  <c r="F21" i="4"/>
  <c r="F9" i="4"/>
  <c r="E5" i="4"/>
  <c r="F6" i="4" l="1"/>
  <c r="F28" i="4" s="1"/>
  <c r="F48" i="4" l="1"/>
  <c r="F50" i="4" s="1"/>
  <c r="F41" i="4"/>
  <c r="F43" i="4" s="1"/>
  <c r="F54" i="4" l="1"/>
</calcChain>
</file>

<file path=xl/sharedStrings.xml><?xml version="1.0" encoding="utf-8"?>
<sst xmlns="http://schemas.openxmlformats.org/spreadsheetml/2006/main" count="568" uniqueCount="519">
  <si>
    <t>AWB Workbook</t>
  </si>
  <si>
    <t>Application Version</t>
  </si>
  <si>
    <t>Processing Year:</t>
  </si>
  <si>
    <t>Entity Header</t>
  </si>
  <si>
    <t>Entity County</t>
  </si>
  <si>
    <t>Entity Type</t>
  </si>
  <si>
    <t>Chart Of Accounts</t>
  </si>
  <si>
    <t>AWB Data Custom Part GUID</t>
  </si>
  <si>
    <t>22.3.0.0</t>
  </si>
  <si>
    <t>CHILLICOTHE &amp; ROSS CTY. PUBLIC LIBRARY, ROSS COUNTY</t>
  </si>
  <si>
    <t>ROSS</t>
  </si>
  <si>
    <t>Account Code</t>
  </si>
  <si>
    <t>1000-760-750-0025</t>
  </si>
  <si>
    <t>1000-760-750-0026</t>
  </si>
  <si>
    <t>1000-760-770-0000</t>
  </si>
  <si>
    <t>1000-760-790-0034</t>
  </si>
  <si>
    <t>1000-910-910-0000</t>
  </si>
  <si>
    <t>1000-920-920-0000</t>
  </si>
  <si>
    <t>1000-930-930-0000</t>
  </si>
  <si>
    <t>4001-760-710-0000</t>
  </si>
  <si>
    <t>4001-760-740-0000</t>
  </si>
  <si>
    <t>4001-760-750-0000</t>
  </si>
  <si>
    <t>Account Name</t>
  </si>
  <si>
    <t>Maintenance and Repair on Facilities</t>
  </si>
  <si>
    <t>Security Services</t>
  </si>
  <si>
    <t>Trash Removal</t>
  </si>
  <si>
    <t>Electricity</t>
  </si>
  <si>
    <t>Water and Sewage</t>
  </si>
  <si>
    <t>Natural Gas</t>
  </si>
  <si>
    <t>Heating Oil</t>
  </si>
  <si>
    <t>Auditing Services</t>
  </si>
  <si>
    <t>Uniform Accounting Network Fees</t>
  </si>
  <si>
    <t>Motor Vehicle Fuel, Supplies and Parts</t>
  </si>
  <si>
    <t>Dues and Memberships</t>
  </si>
  <si>
    <t>Motor Vehicles</t>
  </si>
  <si>
    <t>Furniture and Equipment</t>
  </si>
  <si>
    <t>Engineering Services</t>
  </si>
  <si>
    <t>Land</t>
  </si>
  <si>
    <t>Building Improvements</t>
  </si>
  <si>
    <t>Books and Pamphlets</t>
  </si>
  <si>
    <t>Balance January 1</t>
  </si>
  <si>
    <t>GRAND TOTAL ALL FUNDS</t>
  </si>
  <si>
    <t>1000-121-0000</t>
  </si>
  <si>
    <t>General Property Tax - Real Estate</t>
  </si>
  <si>
    <t>1000-240-0000</t>
  </si>
  <si>
    <t>Public Library Fund - State</t>
  </si>
  <si>
    <t>1000-292-0000</t>
  </si>
  <si>
    <t>Restricted Other Grants-In-Aid</t>
  </si>
  <si>
    <t>1000-299-0000</t>
  </si>
  <si>
    <t>Other - Intergovernmental</t>
  </si>
  <si>
    <t>1000-310-0000</t>
  </si>
  <si>
    <t>Patron Fines and Lost Item Income</t>
  </si>
  <si>
    <t>1000-340-0000</t>
  </si>
  <si>
    <t>Patron Coin-Operated Machine Income</t>
  </si>
  <si>
    <t>1000-611-0000</t>
  </si>
  <si>
    <t>Restricted Contributions - Individuals</t>
  </si>
  <si>
    <t>1000-612-0000</t>
  </si>
  <si>
    <t>Restricted Contributions - Businesses</t>
  </si>
  <si>
    <t>1000-651-0000</t>
  </si>
  <si>
    <t>Unrestricted Contributions - Individuals</t>
  </si>
  <si>
    <t>1000-652-0000</t>
  </si>
  <si>
    <t>Unrestricted Contributions - Businesses</t>
  </si>
  <si>
    <t>1000-701-0000</t>
  </si>
  <si>
    <t>Interest or Dividends on Investments</t>
  </si>
  <si>
    <t>1000-820-0000</t>
  </si>
  <si>
    <t>Sale of Supplies for Resale</t>
  </si>
  <si>
    <t>1000-839-0000</t>
  </si>
  <si>
    <t>Other - Rental of Real Property</t>
  </si>
  <si>
    <t>1000-879-0000</t>
  </si>
  <si>
    <t>Other - Refunds and Reimbursements</t>
  </si>
  <si>
    <t>1000-911-0000</t>
  </si>
  <si>
    <t>Sale of Real Property</t>
  </si>
  <si>
    <t>4501-701-0000</t>
  </si>
  <si>
    <t>4502-701-0000</t>
  </si>
  <si>
    <t>Carryover</t>
  </si>
  <si>
    <t xml:space="preserve">TOTAL GENERAL FUND   </t>
  </si>
  <si>
    <t>GENERAL FUND - 1000</t>
  </si>
  <si>
    <t>BUILDING FUND - 4001</t>
  </si>
  <si>
    <t>DORIS T. CULP MEMORIAL FUND - 4501</t>
  </si>
  <si>
    <t>TOTAL DORIS T. CULP MEMORIAL FUND</t>
  </si>
  <si>
    <t>ANNE R. SCHLEGEL MEMORIAL FUND - 4502</t>
  </si>
  <si>
    <t>TOTAL ANNE R. SCHLEGEL MEMORIAL FUND</t>
  </si>
  <si>
    <t xml:space="preserve">TOTAL BUILDING FUND   </t>
  </si>
  <si>
    <t xml:space="preserve">TOTAL SCHLEGEL FUND   </t>
  </si>
  <si>
    <t xml:space="preserve">TOTAL CULP FUND   </t>
  </si>
  <si>
    <t>PO Box Rent</t>
  </si>
  <si>
    <t>Advertising for Legal, HR, &amp; Procurement</t>
  </si>
  <si>
    <t>Signage</t>
  </si>
  <si>
    <t>Bookworm Supplies</t>
  </si>
  <si>
    <t>Advertising for Marketing &amp; Communications</t>
  </si>
  <si>
    <t>Branch &amp; Programming Supplies</t>
  </si>
  <si>
    <t>Benefits</t>
  </si>
  <si>
    <t>Purchased &amp; Contracted Services</t>
  </si>
  <si>
    <t>Library Materials &amp; Information</t>
  </si>
  <si>
    <t>Supplies</t>
  </si>
  <si>
    <t>Other</t>
  </si>
  <si>
    <t>Cap. Outlay</t>
  </si>
  <si>
    <t>Other Fin.</t>
  </si>
  <si>
    <t xml:space="preserve">     Total Salaries &amp; Benefits</t>
  </si>
  <si>
    <t>TOTAL GENERAL FUND - 1000</t>
  </si>
  <si>
    <t>TOTAL BUILDING FUND - 4001</t>
  </si>
  <si>
    <t>TOTAL DORIS T. CULP MEMORIAL FUND - 4501</t>
  </si>
  <si>
    <t>TOTAL ANNE R. SCHLEGEL MEMORIAL FUND - 4502</t>
  </si>
  <si>
    <t>300 - Purchased &amp; Contracted Services</t>
  </si>
  <si>
    <t xml:space="preserve">100 - Salaries </t>
  </si>
  <si>
    <t>200 - Employee Fringe Benefits</t>
  </si>
  <si>
    <t>410 - Library Materials &amp; Information</t>
  </si>
  <si>
    <t>450 - Supplies</t>
  </si>
  <si>
    <r>
      <t xml:space="preserve">Other        </t>
    </r>
    <r>
      <rPr>
        <b/>
        <sz val="9"/>
        <color theme="1"/>
        <rFont val="Calibri"/>
        <family val="2"/>
        <scheme val="minor"/>
      </rPr>
      <t xml:space="preserve"> (Dues/Memberships/Taxes &amp; Assessments/Refunds &amp; Reimb)</t>
    </r>
  </si>
  <si>
    <t>500 - Other</t>
  </si>
  <si>
    <t>Capital Outlay</t>
  </si>
  <si>
    <t>700 - Capital Outlay</t>
  </si>
  <si>
    <t>Other Financing Uses</t>
  </si>
  <si>
    <t>910 - Transfers Out</t>
  </si>
  <si>
    <t>930 - Contingencies</t>
  </si>
  <si>
    <t xml:space="preserve">     Total Other Financing Uses</t>
  </si>
  <si>
    <t>Building Fund</t>
  </si>
  <si>
    <t>Cont. Svcs.</t>
  </si>
  <si>
    <t>411 - Books &amp; Pamphlets</t>
  </si>
  <si>
    <t xml:space="preserve">GRAND TOTAL ALL FUNDS   </t>
  </si>
  <si>
    <t>Salaries &amp;  Benefits</t>
  </si>
  <si>
    <t>Appropriation Account Codes</t>
  </si>
  <si>
    <t>0042</t>
  </si>
  <si>
    <t>Fund</t>
  </si>
  <si>
    <t>1000 : General Fund</t>
  </si>
  <si>
    <t>4001 : Building Fund</t>
  </si>
  <si>
    <t>Etc.</t>
  </si>
  <si>
    <t>Program</t>
  </si>
  <si>
    <t>Services</t>
  </si>
  <si>
    <t>100 Series : Library</t>
  </si>
  <si>
    <t>110: Public Service &amp; Programs</t>
  </si>
  <si>
    <t>120: Collection Development &amp; Processing</t>
  </si>
  <si>
    <t>210: Facilities Operations &amp; Maintenance</t>
  </si>
  <si>
    <t>220: Information Services</t>
  </si>
  <si>
    <t>230: Business Administration</t>
  </si>
  <si>
    <t>Object</t>
  </si>
  <si>
    <t>100 &amp; 200 : Salaries</t>
  </si>
  <si>
    <t>&amp; Benefits</t>
  </si>
  <si>
    <t>Cost Center</t>
  </si>
  <si>
    <t>Optional based on</t>
  </si>
  <si>
    <t xml:space="preserve">need for level of </t>
  </si>
  <si>
    <t>detail</t>
  </si>
  <si>
    <t>2024 will require expanded use of program codes :</t>
  </si>
  <si>
    <t>Employee Wellness Initiative Benefits</t>
  </si>
  <si>
    <t>EST. TEMP. REVENUE</t>
  </si>
  <si>
    <t>1000-110-110-0001</t>
  </si>
  <si>
    <t>1000-120-110-0001</t>
  </si>
  <si>
    <t>1000-210-110-0001</t>
  </si>
  <si>
    <t>1000-220-110-0001</t>
  </si>
  <si>
    <t>1000-230-110-0001</t>
  </si>
  <si>
    <t>1000-110-110-0042</t>
  </si>
  <si>
    <t>Salaries - Public Service &amp; Programs</t>
  </si>
  <si>
    <t>1000-120-110-0042</t>
  </si>
  <si>
    <t>Salaries - Collection Development &amp; Processing</t>
  </si>
  <si>
    <t>1000-210-110-0042</t>
  </si>
  <si>
    <t>Salaries - Facilities Operation &amp; Maintenance</t>
  </si>
  <si>
    <t>1000-220-110-0042</t>
  </si>
  <si>
    <t>Salaries - Information Services</t>
  </si>
  <si>
    <t>1000-230-110-0042</t>
  </si>
  <si>
    <t>Salaries - Business Administration</t>
  </si>
  <si>
    <t>1000-110-211-0000</t>
  </si>
  <si>
    <t>OPERS - Public Service &amp; Programs</t>
  </si>
  <si>
    <t>1000-120-211-0000</t>
  </si>
  <si>
    <t>OPERS - Collection Development &amp; Processing</t>
  </si>
  <si>
    <t>1000-210-211-0000</t>
  </si>
  <si>
    <t>OPERS - Facilities Operation &amp; Maintenance</t>
  </si>
  <si>
    <t>1000-220-211-0000</t>
  </si>
  <si>
    <t>OPERS - Information Services</t>
  </si>
  <si>
    <t>1000-230-211-0000</t>
  </si>
  <si>
    <t>OPERS - Business Administration</t>
  </si>
  <si>
    <t>1000-110-213-0000</t>
  </si>
  <si>
    <t>Medicare - Public Service &amp; Programs</t>
  </si>
  <si>
    <t>1000-120-213-0000</t>
  </si>
  <si>
    <t>Medicare - Collection Development &amp; Processing</t>
  </si>
  <si>
    <t>1000-210-213-0000</t>
  </si>
  <si>
    <t>Medicare - Facilities Operation &amp; Maintenance</t>
  </si>
  <si>
    <t>1000-220-213-0000</t>
  </si>
  <si>
    <t>Medicare - Information Services</t>
  </si>
  <si>
    <t>1000-230-213-0000</t>
  </si>
  <si>
    <t>Medicare - Business Administration</t>
  </si>
  <si>
    <t>1000-110-221-0000</t>
  </si>
  <si>
    <t>Medical Insurance - Public Service &amp; Programs</t>
  </si>
  <si>
    <t>1000-120-221-0000</t>
  </si>
  <si>
    <t>Medical Insurance - Collection Development &amp; Processing</t>
  </si>
  <si>
    <t>1000-210-221-0000</t>
  </si>
  <si>
    <t>Medical Insurance - Facilities Operation &amp; Maintenance</t>
  </si>
  <si>
    <t>1000-220-221-0000</t>
  </si>
  <si>
    <t>Medical Insurance - Information Services</t>
  </si>
  <si>
    <t>1000-230-221-0000</t>
  </si>
  <si>
    <t>Medical Insurance - Business Administration</t>
  </si>
  <si>
    <t>Salaries - Sick Leave - Public Service &amp; Programs</t>
  </si>
  <si>
    <t>Salaries - Sick Leave - Collection Development &amp; Processing</t>
  </si>
  <si>
    <t>Salaries - Sick Leave - Facilities Operation &amp; Maintenance</t>
  </si>
  <si>
    <t>Salaries - Sick Leave - Information Services</t>
  </si>
  <si>
    <t>Salaries - Sick Leave - Business Administration</t>
  </si>
  <si>
    <t>Salaries &amp; SL</t>
  </si>
  <si>
    <t>1000-230-225-0000</t>
  </si>
  <si>
    <t>1000-230-291-0000</t>
  </si>
  <si>
    <t>1000-230-292-0000</t>
  </si>
  <si>
    <t>1000-230-299-0065</t>
  </si>
  <si>
    <t>1000-110-312-0000</t>
  </si>
  <si>
    <t>1000-230-312-0000</t>
  </si>
  <si>
    <t>1000-110-319-0000</t>
  </si>
  <si>
    <t>1000-230-319-0000</t>
  </si>
  <si>
    <t>1000-110-321-0000</t>
  </si>
  <si>
    <t>1000-210-321-0000</t>
  </si>
  <si>
    <t>1000-230-322-0000</t>
  </si>
  <si>
    <t>1000-230-325-0000</t>
  </si>
  <si>
    <t>1000-230-329-0060</t>
  </si>
  <si>
    <t>1000-230-329-0061</t>
  </si>
  <si>
    <t>1000-210-329-0062</t>
  </si>
  <si>
    <t>1000-210-331-0000</t>
  </si>
  <si>
    <t>1000-110-332-0000</t>
  </si>
  <si>
    <t>1000-210-332-0000</t>
  </si>
  <si>
    <t>1000-210-333-0000</t>
  </si>
  <si>
    <t>1000-210-334-0000</t>
  </si>
  <si>
    <t>1000-210-339-0000</t>
  </si>
  <si>
    <t>1000-230-341-0000</t>
  </si>
  <si>
    <t>1000-230-351-0000</t>
  </si>
  <si>
    <t>1000-110-351-0000</t>
  </si>
  <si>
    <t>1000-230-351-0006</t>
  </si>
  <si>
    <t>1000-210-351-0055</t>
  </si>
  <si>
    <t>Rents and Leases{BUILDINGS/PROPERTY}</t>
  </si>
  <si>
    <t>1000-210-361-0000</t>
  </si>
  <si>
    <t>1000-210-362-0000</t>
  </si>
  <si>
    <t>1000-210-363-0000</t>
  </si>
  <si>
    <t>1000-210-364-0000</t>
  </si>
  <si>
    <t>1000-230-371-0000</t>
  </si>
  <si>
    <t>1000-230-372-0000</t>
  </si>
  <si>
    <t>1000-110-390-0007</t>
  </si>
  <si>
    <t>1000-230-390-0008</t>
  </si>
  <si>
    <t>1000-230-390-0009</t>
  </si>
  <si>
    <t>1000-230-390-0010</t>
  </si>
  <si>
    <t>1000-210-390-0011</t>
  </si>
  <si>
    <t>Books and Pamphlets{REFERENCE}</t>
  </si>
  <si>
    <t>Books and Pamphlets{MAIN &amp; NS PAPERBACKS}</t>
  </si>
  <si>
    <t>Books and Pamphlets{JUVENILE PRINT}</t>
  </si>
  <si>
    <t>Books and Pamphlets{YOUNG ADULT}</t>
  </si>
  <si>
    <t>Books and Pamphlets{OUTREACH}</t>
  </si>
  <si>
    <t>1000-230-411-0021</t>
  </si>
  <si>
    <t>Books and Pamphlets{PROFESSIONAL}</t>
  </si>
  <si>
    <t>Books and Pamphlets{ADULT PRINT - FICTION}</t>
  </si>
  <si>
    <t>Books and Pamphlets{ADULT PRINT - NON-FICTION}</t>
  </si>
  <si>
    <t>Periodicals</t>
  </si>
  <si>
    <t>Periodicals{ON MICROFILM}</t>
  </si>
  <si>
    <t>Audiovisual Materials{JUVENILE - AV}</t>
  </si>
  <si>
    <t>Audiovisual Materials{ADULT DVD}</t>
  </si>
  <si>
    <t>Audiovisual Materials{ADULT CD}</t>
  </si>
  <si>
    <t>Audiovisual Materials{ADULT AUDIO}</t>
  </si>
  <si>
    <t>Computer Services and Information{DIGITAL BOOKS}</t>
  </si>
  <si>
    <t>1000-230-451-0002</t>
  </si>
  <si>
    <t>General Administrative Supplies{SUPPLIES}</t>
  </si>
  <si>
    <t>1000-230-451-0003</t>
  </si>
  <si>
    <t>General Administrative Supplies{PETTY CASH}</t>
  </si>
  <si>
    <t>1000-110-451-0043</t>
  </si>
  <si>
    <t>1000-230-451-0063</t>
  </si>
  <si>
    <t>Supplies for Resale</t>
  </si>
  <si>
    <t>1000-110-451-0064</t>
  </si>
  <si>
    <t>1000-120-451-0066</t>
  </si>
  <si>
    <t>Technical Processing Supplies</t>
  </si>
  <si>
    <t>1000-210-452-0000</t>
  </si>
  <si>
    <t>Property Maintenance/Repair Supplies &amp; Parts</t>
  </si>
  <si>
    <t>1000-210-453-0000</t>
  </si>
  <si>
    <t>1000-230-510-0000</t>
  </si>
  <si>
    <t>1000-230-520-0000</t>
  </si>
  <si>
    <t>Taxes and Assessments</t>
  </si>
  <si>
    <t>1000-230-550-0000</t>
  </si>
  <si>
    <t>Refunds and Reimbursements</t>
  </si>
  <si>
    <t>Furniture and Equipment{EQUIPMENT &amp; FURNISHINGS}</t>
  </si>
  <si>
    <t>Furniture and Equipment{COMPUTER EQUIPMENT}</t>
  </si>
  <si>
    <t>Other - Capital Outlay{ADMINISTRATIVE SOFTWARE}</t>
  </si>
  <si>
    <t>Transfers - Out</t>
  </si>
  <si>
    <t>Advances - Out</t>
  </si>
  <si>
    <t>Contingencies</t>
  </si>
  <si>
    <t xml:space="preserve">Other Travel - Conferences &amp; Workshops - Bus. Admin. </t>
  </si>
  <si>
    <t xml:space="preserve">Telephone &amp; Internet </t>
  </si>
  <si>
    <t>Postage - Bus. Admin.</t>
  </si>
  <si>
    <t>Other Travel - Conferences &amp; Workshops - Public Svcs.</t>
  </si>
  <si>
    <t>Other Contracted Services - Professional Fees</t>
  </si>
  <si>
    <t>Other - Contracted Services - Banking Fees</t>
  </si>
  <si>
    <t>Other - Contracted Services - Legal Fees</t>
  </si>
  <si>
    <t>Other - Contracted Services - Permits &amp; Inspection Fees</t>
  </si>
  <si>
    <t>4001-210-374-0000</t>
  </si>
  <si>
    <t>4001-210-390-0010</t>
  </si>
  <si>
    <t>4001-210-390-0044</t>
  </si>
  <si>
    <t>Other - Legal Services</t>
  </si>
  <si>
    <t>Other - Permits &amp; Inspections</t>
  </si>
  <si>
    <t>Property Maint. Repair, Security Svcs., Groundskeeping</t>
  </si>
  <si>
    <t>Equipment Leases - Public Use Copiers</t>
  </si>
  <si>
    <t>Audiovisual Materials{OUTREACH}</t>
  </si>
  <si>
    <t>Audiovisual Materials{JUVENILE AUDIO}</t>
  </si>
  <si>
    <t>Audiovisual Materials{JUVENILE AV- GAMES}</t>
  </si>
  <si>
    <t>Insurance Premiums - Property, Auto, Liability, Bonds</t>
  </si>
  <si>
    <t xml:space="preserve">Workers' Compensation </t>
  </si>
  <si>
    <t>Unemployment Benefits</t>
  </si>
  <si>
    <t xml:space="preserve">Tuition Reimbursement Benefits </t>
  </si>
  <si>
    <t>Travel and Meeting Expense/Mileage : Bus. Admin.</t>
  </si>
  <si>
    <t>Travel and Meeting Expense/Mileage : Public Svcs.</t>
  </si>
  <si>
    <t>Pub Svc Telephone &amp; Internet: Circulating Patron Hotspots</t>
  </si>
  <si>
    <t>Postage: ILL &amp; Statewide Delivery - Public Svcs.</t>
  </si>
  <si>
    <t>1000-110-322-0000</t>
  </si>
  <si>
    <t>Giveaways: CRCPL Logo Items</t>
  </si>
  <si>
    <t>Equipment Leases - Bus. Admin. Copiers/Postage Machine</t>
  </si>
  <si>
    <t>1000-230-390-0007</t>
  </si>
  <si>
    <t>Other Contracted Svcs: Lecturers/Speakers: Programming</t>
  </si>
  <si>
    <t>1000-120-411-0014</t>
  </si>
  <si>
    <t>1000-120-411-0015</t>
  </si>
  <si>
    <t>1000-120-411-0016</t>
  </si>
  <si>
    <t>1000-120-411-0019</t>
  </si>
  <si>
    <t>1000-120-411-0020</t>
  </si>
  <si>
    <t>1000-120-411-0057</t>
  </si>
  <si>
    <t>1000-120-411-0058</t>
  </si>
  <si>
    <t>1000-120-412-0000</t>
  </si>
  <si>
    <t>1000-120-412-0038</t>
  </si>
  <si>
    <t>1000-120-413-0020</t>
  </si>
  <si>
    <t>1000-120-413-0045</t>
  </si>
  <si>
    <t>1000-120-413-0046</t>
  </si>
  <si>
    <t>1000-120-413-0047</t>
  </si>
  <si>
    <t>1000-120-413-0048</t>
  </si>
  <si>
    <t>1000-120-413-0059</t>
  </si>
  <si>
    <t>1000-120-413-0066</t>
  </si>
  <si>
    <t>1000-120-414-0039</t>
  </si>
  <si>
    <t>1000-120-414-0049</t>
  </si>
  <si>
    <t>1000-120-419-0000</t>
  </si>
  <si>
    <t>Application Upgrades for Staff Systems</t>
  </si>
  <si>
    <t>Hz Envisionware Software Maintenance</t>
  </si>
  <si>
    <t>Zoobean</t>
  </si>
  <si>
    <t>Self-checkout Annual Software License Fee</t>
  </si>
  <si>
    <t>Self-checkout Annual Maintenance</t>
  </si>
  <si>
    <t>Book Locker (BookHive) Annual Maintenance</t>
  </si>
  <si>
    <t>SEO Annual ILS fee</t>
  </si>
  <si>
    <t>Symantec AntiVirus</t>
  </si>
  <si>
    <t>WebDewey Software</t>
  </si>
  <si>
    <t>Adobe Creative Cloud Yearly Subscription</t>
  </si>
  <si>
    <t>freepik.com</t>
  </si>
  <si>
    <t>Ninite Pro</t>
  </si>
  <si>
    <t>SEO Catexpress</t>
  </si>
  <si>
    <t>Ebsco Discovery Service</t>
  </si>
  <si>
    <t>Baker &amp; Taylor Review Source</t>
  </si>
  <si>
    <t>Microsoft License Upgrades &amp; Renewals</t>
  </si>
  <si>
    <t>Dell Server Maintenance</t>
  </si>
  <si>
    <t>Streamyard</t>
  </si>
  <si>
    <t>SonicWall License Renewal</t>
  </si>
  <si>
    <t>Zoom</t>
  </si>
  <si>
    <t>Keyboards</t>
  </si>
  <si>
    <t>Mice</t>
  </si>
  <si>
    <t>Computer Upgrades</t>
  </si>
  <si>
    <t>Laptop Upgrades</t>
  </si>
  <si>
    <t>Chromebook Replacements</t>
  </si>
  <si>
    <t>UPS Battery Backup Replacements</t>
  </si>
  <si>
    <t>Replacement Components</t>
  </si>
  <si>
    <t>Monitors</t>
  </si>
  <si>
    <t>Server Upgrade/Replacement Project</t>
  </si>
  <si>
    <t>Printer Replacements</t>
  </si>
  <si>
    <t>iPads</t>
  </si>
  <si>
    <t>Game System Upgrade</t>
  </si>
  <si>
    <t>Tabletop Touchscreen PC</t>
  </si>
  <si>
    <t>VR Systems</t>
  </si>
  <si>
    <t>Headphones</t>
  </si>
  <si>
    <t>STEM/STEAM Kits</t>
  </si>
  <si>
    <t>Device Charging Stations</t>
  </si>
  <si>
    <t>Centurion Smart Shield Maintenance</t>
  </si>
  <si>
    <t>Magic Desktop Kiosk Edition</t>
  </si>
  <si>
    <t>R.B. Hayes Obituary Index</t>
  </si>
  <si>
    <t>Adobe Creative Cloud</t>
  </si>
  <si>
    <t>Freegal</t>
  </si>
  <si>
    <t>Historical Newspapers of Ohio</t>
  </si>
  <si>
    <t>Newspaper Archive</t>
  </si>
  <si>
    <t>ABC Mouse</t>
  </si>
  <si>
    <t>Creativebug</t>
  </si>
  <si>
    <t>Hayes Obit Index</t>
  </si>
  <si>
    <t>ComicsPlus</t>
  </si>
  <si>
    <t>Transparent Language</t>
  </si>
  <si>
    <t>ReciteMe Web Accessibility</t>
  </si>
  <si>
    <t>Kanopy</t>
  </si>
  <si>
    <t>Computer Svcs and Info. {PUBLIC ACCESS SOFTWARE}</t>
  </si>
  <si>
    <t>Other - Lib Materials and Information {BEYOND BOOKS}</t>
  </si>
  <si>
    <t>Adult Prizes</t>
  </si>
  <si>
    <t>Trophies &amp; Prizes &amp; Prize Books</t>
  </si>
  <si>
    <t>Spiral-Bounds</t>
  </si>
  <si>
    <t>Décor &amp; Refreshments</t>
  </si>
  <si>
    <t>YS Programming Supplies</t>
  </si>
  <si>
    <t>Adena Prenatal Board Books</t>
  </si>
  <si>
    <t>Adult Programming Supplies</t>
  </si>
  <si>
    <t>Winter Reading Prizes/Incentives</t>
  </si>
  <si>
    <t>Snacks</t>
  </si>
  <si>
    <t>Wrap, bands, etc. for LibMaterial Cargo</t>
  </si>
  <si>
    <t>1000-220-451-0066</t>
  </si>
  <si>
    <t>IT Supplies (Toner, etc)</t>
  </si>
  <si>
    <t>Adult Speakers/Performers</t>
  </si>
  <si>
    <t>Pool Day Sponsor</t>
  </si>
  <si>
    <t>Bookworm Performers</t>
  </si>
  <si>
    <t>Discovery Garden Support</t>
  </si>
  <si>
    <t>Other Contracted Svcs: Lecturers/Speakers: Staff Developm</t>
  </si>
  <si>
    <t>e-Rate &amp; ECF</t>
  </si>
  <si>
    <t>IT Support/Consulting</t>
  </si>
  <si>
    <t>Auditor Levy Collection</t>
  </si>
  <si>
    <t>Screenpoint Background Chks</t>
  </si>
  <si>
    <t>B&amp;T ESP Bridgeall</t>
  </si>
  <si>
    <t>Patron Notices</t>
  </si>
  <si>
    <t>SEO Overdue &amp; Holds Calls</t>
  </si>
  <si>
    <t>Sedgwick BWC TPA MCO</t>
  </si>
  <si>
    <t>OLC Institutional &amp; Individual</t>
  </si>
  <si>
    <t>SERLS</t>
  </si>
  <si>
    <t>OhioNet</t>
  </si>
  <si>
    <t>Anticipated Additional</t>
  </si>
  <si>
    <t>Multimedia System Install and Upgrades</t>
  </si>
  <si>
    <t>Cradlepoint NetCloud Annual Software Lic Fee</t>
  </si>
  <si>
    <t>Well Known Author Visit</t>
  </si>
  <si>
    <t>Kulture City</t>
  </si>
  <si>
    <t>ALA,Rotary,Chamber,SHRM</t>
  </si>
  <si>
    <t>New Main Lighting</t>
  </si>
  <si>
    <t>Adult Svcs Display Case</t>
  </si>
  <si>
    <t>Frankfort Work Table</t>
  </si>
  <si>
    <t>Fair Budget &amp; Bee Supplies</t>
  </si>
  <si>
    <t>STEM Toys for Branches</t>
  </si>
  <si>
    <t>South Salem Patron Chairs</t>
  </si>
  <si>
    <t>Additonal Annex Reno Furnishings</t>
  </si>
  <si>
    <t>Misc</t>
  </si>
  <si>
    <t>Drawstring Bags</t>
  </si>
  <si>
    <t>Example : 1000-120-110-0042</t>
  </si>
  <si>
    <t>Patron Point &amp; Mobile</t>
  </si>
  <si>
    <t>TOTAL GENERAL FUND</t>
  </si>
  <si>
    <t>Marketing Advertising</t>
  </si>
  <si>
    <t>Mascot Costume</t>
  </si>
  <si>
    <t>Maintenance &amp; Repair on Equipment (Public Use Copiers)</t>
  </si>
  <si>
    <t>Maintenance &amp; Repair on Equipment</t>
  </si>
  <si>
    <t>Main Sanitary Line</t>
  </si>
  <si>
    <t>Main HVAC</t>
  </si>
  <si>
    <t>Main Patron Bathrooms Remodel</t>
  </si>
  <si>
    <t>Main Misc</t>
  </si>
  <si>
    <t>Annex Remaining Renovation Misc</t>
  </si>
  <si>
    <t>Annex Misc</t>
  </si>
  <si>
    <t>Maintenance Building Concrete Apron</t>
  </si>
  <si>
    <t>Maintenance Building Misc</t>
  </si>
  <si>
    <t>Northside Misc</t>
  </si>
  <si>
    <t>Kingston Misc</t>
  </si>
  <si>
    <t>Frankfort 2nd Floor Windows</t>
  </si>
  <si>
    <t>Frankfort Misc</t>
  </si>
  <si>
    <t>R Dale Misc</t>
  </si>
  <si>
    <t>Paxton Misc</t>
  </si>
  <si>
    <t>Mt Logan Misc</t>
  </si>
  <si>
    <t>Carpet Cleaning</t>
  </si>
  <si>
    <t>Snow Removal</t>
  </si>
  <si>
    <t>Exterminator</t>
  </si>
  <si>
    <t>F Fort Patio/Landscape</t>
  </si>
  <si>
    <t>Mowing &amp; Groundskeeping</t>
  </si>
  <si>
    <t>Cap Outlay</t>
  </si>
  <si>
    <t>Gale, NatGeo, Nuwav,Cypress</t>
  </si>
  <si>
    <t>YS Performers (non-Bookworm)</t>
  </si>
  <si>
    <t>2024 Temp</t>
  </si>
  <si>
    <t>Outreach Tabletop Tablet Replacement</t>
  </si>
  <si>
    <t>IT Cargo Van Upfit</t>
  </si>
  <si>
    <t>YS: NS Kitchen WobbleSeats LegoTable Incubator</t>
  </si>
  <si>
    <t>Outreach Book Truck &amp; YS Cart</t>
  </si>
  <si>
    <t>Book Lockers, StoryWalk, Misc.</t>
  </si>
  <si>
    <t xml:space="preserve">GlowForge &amp; Vent </t>
  </si>
  <si>
    <t>* Bookworm up $1,500. Branch/Program Supplies up $9,000</t>
  </si>
  <si>
    <t xml:space="preserve">* Added $1,000 for vehicle fuel &amp; vehicle repair supplies </t>
  </si>
  <si>
    <t xml:space="preserve">* $6,500 Memberships increase: $1,000 for OLC; $4,000 for Kulture City; Cushion for additional new </t>
  </si>
  <si>
    <t>* Increase for computer equipment, mostly for server upgrade project</t>
  </si>
  <si>
    <t>* $26,000 increase for Public Access Software (Digital Books &amp;  New Patron Software Programs)</t>
  </si>
  <si>
    <t>* $2,000 increase for Beyond Books to add new bicycles</t>
  </si>
  <si>
    <t>* Added new Outreach and Juvenile categories &amp; increased overall Outreach materials budget</t>
  </si>
  <si>
    <t xml:space="preserve">Summary of Significant Changes from 2023 </t>
  </si>
  <si>
    <t>* Added small cushion for all physical books/AV due to not being able to carry over PO s this year</t>
  </si>
  <si>
    <t>* Decrease mainly due to 2023 budget including the Landscape/Site Improvement projects, which are complete</t>
  </si>
  <si>
    <t>* Contingencies are permitted to be up to 3% of total appropriations.  In 2023, we started the year with $214,000 and used $147,500 to end the year with $66,500 cushion</t>
  </si>
  <si>
    <t>* Anything remaining after all other line items goes into our building or "rainy day" fund</t>
  </si>
  <si>
    <t>* Had $75,000 added to budget mid-year in 2023 for BookHives that are no longer in budget (projects almost complete)</t>
  </si>
  <si>
    <t xml:space="preserve">* Medicare &amp; OPERS line items follow salaries </t>
  </si>
  <si>
    <t>Other  (Dues/Memberships/Taxes/Refunds &amp; Reimb)</t>
  </si>
  <si>
    <t>* $178,000 salaries increase: 3 potential retirement payouts, new Custodian position, and 4% average for merit increases</t>
  </si>
  <si>
    <t xml:space="preserve">Change </t>
  </si>
  <si>
    <t>Richmond Dale Renovation</t>
  </si>
  <si>
    <t>Northside Renovation</t>
  </si>
  <si>
    <t>BUILDING FUND: 2024 PROJECTS</t>
  </si>
  <si>
    <t>4501-120-411-0000</t>
  </si>
  <si>
    <t>4502-120-411-0000</t>
  </si>
  <si>
    <r>
      <t>R Dale Building Renovation</t>
    </r>
    <r>
      <rPr>
        <b/>
        <sz val="8"/>
        <color theme="1"/>
        <rFont val="Arial"/>
        <family val="2"/>
      </rPr>
      <t xml:space="preserve"> (IN BLDG FUND)</t>
    </r>
  </si>
  <si>
    <t>Communico (Web,Attend,Reserve,Broadcast,Sched)</t>
  </si>
  <si>
    <t xml:space="preserve">* Marketing increase for mascot costume. Facilities increase for Main bathrooms </t>
  </si>
  <si>
    <t>KnowB4 Staff CyberSecurity</t>
  </si>
  <si>
    <t xml:space="preserve">Collection HQ Software </t>
  </si>
  <si>
    <t>Gross Levy provided</t>
  </si>
  <si>
    <t>by County Auditor                     $2,132,129</t>
  </si>
  <si>
    <t>Sick Leave payouts for anticipated retirements</t>
  </si>
  <si>
    <t xml:space="preserve">* General, IT, &amp; TP Supplies up $8,000 and now separated into distinct accounts with some cushion </t>
  </si>
  <si>
    <t>* $50,000 for new passenger van to replace 2013 Caravan. IT Van was budgeted in 2022 &amp; not delivered; back in budget.</t>
  </si>
  <si>
    <t xml:space="preserve"> General Fund Appropriations:  Prior Year Comparison &amp; Summary of Changes</t>
  </si>
  <si>
    <t>Calculated based on Percent of Salaries</t>
  </si>
  <si>
    <t>Calcluated based on Percent of Utilization</t>
  </si>
  <si>
    <t>OPERS includes addt'l for Fringe Benefits</t>
  </si>
  <si>
    <r>
      <t xml:space="preserve">Less 3% Reduction                   </t>
    </r>
    <r>
      <rPr>
        <u/>
        <sz val="9"/>
        <color theme="1"/>
        <rFont val="Arial"/>
        <family val="2"/>
      </rPr>
      <t xml:space="preserve"> ($63,964)</t>
    </r>
  </si>
  <si>
    <t>Mighty Ice Rink Sponsor</t>
  </si>
  <si>
    <r>
      <t xml:space="preserve">Hoopla Instant   </t>
    </r>
    <r>
      <rPr>
        <i/>
        <sz val="8"/>
        <rFont val="Arial"/>
        <family val="2"/>
      </rPr>
      <t>$20,000 incr</t>
    </r>
  </si>
  <si>
    <t xml:space="preserve">* Insurance &amp; HRA liability has been over-budgeted in the past. I ran a fresh calculation which allows for 10% premium increase plus 100% HRA utilization. This will provide ample cushion as our HRA utilization runs 15-18%. </t>
  </si>
  <si>
    <t>Assumes 100% HRA Liability (currently at 17.5%)</t>
  </si>
  <si>
    <t xml:space="preserve"> and 10% Premium Increase </t>
  </si>
  <si>
    <t xml:space="preserve">* All appropriations totaled together. We budget 100% of of our revenues, so this figure will change once we know exact carryover &amp; revenue figures for Permanent Appropriations. It can also change mid-year as we increase revenues through grants and other uncertain revenue streams. </t>
  </si>
  <si>
    <t xml:space="preserve">Prior Year 2023 (Estimated Final) </t>
  </si>
  <si>
    <t>2024 PERM REVENUE</t>
  </si>
  <si>
    <t>Carryover from Prior Year</t>
  </si>
  <si>
    <t>Chillicothe &amp; Ross County Public Library   -    2024 Permanent Appropriations</t>
  </si>
  <si>
    <t>* $4,000 increase for conferences &amp; workshops: PLA held in Columbus in 2024</t>
  </si>
  <si>
    <t>Chillicothe &amp; Ross County Public Library                                           2024 Estimated Permanent Revenue</t>
  </si>
  <si>
    <t>Chillicothe &amp; Ross County Public Library                        2024 Permanent Appropriations</t>
  </si>
  <si>
    <t>2024 Perm. Appropr.</t>
  </si>
  <si>
    <t>ODT Dec '23 Update</t>
  </si>
  <si>
    <t>New Van</t>
  </si>
  <si>
    <t>IT Van (Approved late 2022)</t>
  </si>
  <si>
    <t>Anticipated new eResources</t>
  </si>
  <si>
    <t>Change from Temp</t>
  </si>
  <si>
    <t>Remaining JLX PO for Annex Reno</t>
  </si>
  <si>
    <t>Remaining Lib Design PO for Annex</t>
  </si>
  <si>
    <t>JLX Chng Order PO for Annex Reno</t>
  </si>
  <si>
    <t>Building Fund at end of 2024</t>
  </si>
  <si>
    <t>Remaining Globe Furn for Annex</t>
  </si>
  <si>
    <t>Estimate $1,600,000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</si>
</sst>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00%"/>
    <numFmt numFmtId="166" formatCode="&quot;$&quot;#,##0"/>
    <numFmt numFmtId="167" formatCode="_(&quot;$&quot;* #,##0_);_(&quot;$&quot;* \(#,##0\);_(&quot;$&quot;* &quot;-&quot;??_);_(@_)"/>
    <numFmt numFmtId="168" formatCode="0.0%"/>
  </numFmts>
  <fonts count="5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trike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i/>
      <sz val="9"/>
      <color rgb="FFFF000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000000"/>
      <name val="Arial"/>
      <family val="2"/>
    </font>
    <font>
      <b/>
      <i/>
      <sz val="11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i/>
      <sz val="8"/>
      <name val="Arial"/>
      <family val="2"/>
    </font>
    <font>
      <b/>
      <i/>
      <sz val="8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i/>
      <sz val="8.5"/>
      <color rgb="FF000000"/>
      <name val="Arial"/>
      <family val="2"/>
    </font>
    <font>
      <b/>
      <u/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1CBC7"/>
        <bgColor indexed="64"/>
      </patternFill>
    </fill>
    <fill>
      <patternFill patternType="solid">
        <fgColor rgb="FFE2D7FD"/>
        <bgColor indexed="64"/>
      </patternFill>
    </fill>
    <fill>
      <patternFill patternType="solid">
        <fgColor rgb="FFC9D6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C7C7"/>
        <bgColor indexed="64"/>
      </patternFill>
    </fill>
    <fill>
      <patternFill patternType="solid">
        <fgColor rgb="FFE5FF9B"/>
        <bgColor indexed="64"/>
      </patternFill>
    </fill>
    <fill>
      <patternFill patternType="solid">
        <fgColor rgb="FFFFB547"/>
        <bgColor indexed="64"/>
      </patternFill>
    </fill>
    <fill>
      <patternFill patternType="solid">
        <fgColor rgb="FF9CD6FE"/>
        <bgColor indexed="64"/>
      </patternFill>
    </fill>
    <fill>
      <patternFill patternType="solid">
        <fgColor rgb="FFFF964F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F4D0DE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9" fontId="48" fillId="0" borderId="0" applyFont="0" applyFill="0" applyBorder="0" applyAlignment="0" applyProtection="0"/>
    <xf numFmtId="44" fontId="48" fillId="0" borderId="0" applyFont="0" applyFill="0" applyBorder="0" applyAlignment="0" applyProtection="0"/>
  </cellStyleXfs>
  <cellXfs count="371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49" fontId="15" fillId="0" borderId="0" xfId="0" applyNumberFormat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44" fontId="0" fillId="0" borderId="1" xfId="0" applyNumberFormat="1" applyFill="1" applyBorder="1"/>
    <xf numFmtId="44" fontId="0" fillId="0" borderId="0" xfId="0" applyNumberFormat="1" applyFill="1"/>
    <xf numFmtId="0" fontId="0" fillId="0" borderId="1" xfId="0" applyFill="1" applyBorder="1"/>
    <xf numFmtId="44" fontId="20" fillId="0" borderId="2" xfId="0" applyNumberFormat="1" applyFont="1" applyFill="1" applyBorder="1"/>
    <xf numFmtId="0" fontId="20" fillId="0" borderId="0" xfId="0" applyFont="1" applyFill="1" applyBorder="1" applyAlignment="1">
      <alignment horizontal="left"/>
    </xf>
    <xf numFmtId="44" fontId="0" fillId="0" borderId="0" xfId="0" applyNumberFormat="1" applyFill="1" applyBorder="1"/>
    <xf numFmtId="44" fontId="20" fillId="0" borderId="0" xfId="0" applyNumberFormat="1" applyFont="1" applyFill="1" applyBorder="1"/>
    <xf numFmtId="0" fontId="20" fillId="0" borderId="0" xfId="0" applyFont="1" applyFill="1" applyBorder="1"/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167" fontId="0" fillId="0" borderId="0" xfId="0" applyNumberFormat="1" applyFill="1" applyBorder="1"/>
    <xf numFmtId="44" fontId="20" fillId="0" borderId="3" xfId="0" applyNumberFormat="1" applyFont="1" applyFill="1" applyBorder="1"/>
    <xf numFmtId="0" fontId="0" fillId="0" borderId="0" xfId="0" applyBorder="1"/>
    <xf numFmtId="0" fontId="2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/>
    <xf numFmtId="0" fontId="26" fillId="0" borderId="0" xfId="0" applyFont="1"/>
    <xf numFmtId="0" fontId="0" fillId="0" borderId="4" xfId="0" applyBorder="1"/>
    <xf numFmtId="0" fontId="22" fillId="0" borderId="5" xfId="0" applyFont="1" applyBorder="1" applyAlignment="1">
      <alignment horizontal="center"/>
    </xf>
    <xf numFmtId="0" fontId="0" fillId="0" borderId="6" xfId="0" applyBorder="1"/>
    <xf numFmtId="0" fontId="20" fillId="0" borderId="6" xfId="0" applyFont="1" applyBorder="1" applyAlignment="1">
      <alignment horizontal="center" vertical="center"/>
    </xf>
    <xf numFmtId="0" fontId="0" fillId="0" borderId="7" xfId="0" applyBorder="1"/>
    <xf numFmtId="49" fontId="22" fillId="0" borderId="5" xfId="0" applyNumberFormat="1" applyFont="1" applyBorder="1" applyAlignment="1">
      <alignment horizontal="center"/>
    </xf>
    <xf numFmtId="166" fontId="11" fillId="0" borderId="0" xfId="0" applyNumberFormat="1" applyFont="1" applyFill="1" applyBorder="1"/>
    <xf numFmtId="166" fontId="8" fillId="0" borderId="0" xfId="0" applyNumberFormat="1" applyFont="1" applyFill="1" applyBorder="1"/>
    <xf numFmtId="0" fontId="5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vertical="top"/>
    </xf>
    <xf numFmtId="44" fontId="0" fillId="0" borderId="0" xfId="0" applyNumberForma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44" fontId="2" fillId="0" borderId="1" xfId="0" applyNumberFormat="1" applyFont="1" applyFill="1" applyBorder="1" applyAlignment="1">
      <alignment horizontal="right"/>
    </xf>
    <xf numFmtId="44" fontId="34" fillId="0" borderId="0" xfId="0" applyNumberFormat="1" applyFont="1" applyFill="1" applyBorder="1"/>
    <xf numFmtId="44" fontId="35" fillId="0" borderId="0" xfId="0" applyNumberFormat="1" applyFont="1" applyFill="1" applyBorder="1" applyAlignment="1">
      <alignment horizontal="right"/>
    </xf>
    <xf numFmtId="44" fontId="9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6" fontId="1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4" fontId="16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 applyBorder="1"/>
    <xf numFmtId="44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8" xfId="0" applyNumberFormat="1" applyFont="1" applyFill="1" applyBorder="1" applyAlignment="1">
      <alignment horizontal="left"/>
    </xf>
    <xf numFmtId="44" fontId="15" fillId="0" borderId="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/>
    </xf>
    <xf numFmtId="44" fontId="15" fillId="0" borderId="1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49" fontId="2" fillId="5" borderId="0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center"/>
    </xf>
    <xf numFmtId="44" fontId="15" fillId="5" borderId="0" xfId="0" applyNumberFormat="1" applyFont="1" applyFill="1" applyBorder="1" applyAlignment="1">
      <alignment horizontal="center" vertical="center"/>
    </xf>
    <xf numFmtId="44" fontId="2" fillId="5" borderId="0" xfId="0" applyNumberFormat="1" applyFont="1" applyFill="1" applyBorder="1" applyAlignment="1">
      <alignment horizontal="center"/>
    </xf>
    <xf numFmtId="44" fontId="30" fillId="5" borderId="0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center" vertical="center"/>
    </xf>
    <xf numFmtId="49" fontId="32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44" fontId="34" fillId="7" borderId="0" xfId="0" applyNumberFormat="1" applyFont="1" applyFill="1" applyBorder="1"/>
    <xf numFmtId="0" fontId="8" fillId="7" borderId="0" xfId="0" applyFont="1" applyFill="1" applyBorder="1" applyAlignment="1"/>
    <xf numFmtId="166" fontId="8" fillId="7" borderId="0" xfId="0" applyNumberFormat="1" applyFont="1" applyFill="1" applyBorder="1" applyAlignment="1"/>
    <xf numFmtId="0" fontId="10" fillId="7" borderId="0" xfId="0" applyFont="1" applyFill="1" applyBorder="1"/>
    <xf numFmtId="44" fontId="3" fillId="8" borderId="0" xfId="0" applyNumberFormat="1" applyFont="1" applyFill="1" applyBorder="1"/>
    <xf numFmtId="164" fontId="37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/>
    <xf numFmtId="164" fontId="23" fillId="8" borderId="0" xfId="0" applyNumberFormat="1" applyFont="1" applyFill="1" applyBorder="1"/>
    <xf numFmtId="44" fontId="3" fillId="6" borderId="0" xfId="0" applyNumberFormat="1" applyFont="1" applyFill="1" applyBorder="1"/>
    <xf numFmtId="44" fontId="3" fillId="9" borderId="0" xfId="0" applyNumberFormat="1" applyFont="1" applyFill="1" applyBorder="1"/>
    <xf numFmtId="0" fontId="10" fillId="9" borderId="0" xfId="0" applyFont="1" applyFill="1" applyBorder="1"/>
    <xf numFmtId="164" fontId="10" fillId="9" borderId="0" xfId="0" applyNumberFormat="1" applyFont="1" applyFill="1" applyBorder="1"/>
    <xf numFmtId="164" fontId="10" fillId="9" borderId="0" xfId="0" applyNumberFormat="1" applyFont="1" applyFill="1" applyBorder="1" applyAlignment="1"/>
    <xf numFmtId="0" fontId="10" fillId="0" borderId="0" xfId="0" applyFont="1" applyFill="1" applyBorder="1"/>
    <xf numFmtId="164" fontId="23" fillId="9" borderId="0" xfId="0" applyNumberFormat="1" applyFont="1" applyFill="1" applyBorder="1" applyAlignment="1"/>
    <xf numFmtId="44" fontId="3" fillId="10" borderId="0" xfId="0" applyNumberFormat="1" applyFont="1" applyFill="1" applyBorder="1"/>
    <xf numFmtId="0" fontId="8" fillId="10" borderId="0" xfId="0" applyFont="1" applyFill="1" applyBorder="1"/>
    <xf numFmtId="166" fontId="8" fillId="10" borderId="0" xfId="0" applyNumberFormat="1" applyFont="1" applyFill="1" applyBorder="1"/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23" fillId="10" borderId="0" xfId="0" applyNumberFormat="1" applyFont="1" applyFill="1" applyBorder="1"/>
    <xf numFmtId="44" fontId="3" fillId="11" borderId="0" xfId="0" applyNumberFormat="1" applyFont="1" applyFill="1" applyBorder="1"/>
    <xf numFmtId="0" fontId="10" fillId="11" borderId="0" xfId="0" applyFont="1" applyFill="1" applyBorder="1"/>
    <xf numFmtId="164" fontId="10" fillId="11" borderId="0" xfId="0" applyNumberFormat="1" applyFont="1" applyFill="1" applyBorder="1"/>
    <xf numFmtId="164" fontId="10" fillId="11" borderId="0" xfId="0" applyNumberFormat="1" applyFont="1" applyFill="1" applyBorder="1" applyAlignment="1"/>
    <xf numFmtId="164" fontId="23" fillId="11" borderId="0" xfId="0" applyNumberFormat="1" applyFont="1" applyFill="1" applyBorder="1" applyAlignment="1">
      <alignment horizontal="right"/>
    </xf>
    <xf numFmtId="166" fontId="39" fillId="0" borderId="0" xfId="0" applyNumberFormat="1" applyFont="1" applyBorder="1" applyAlignment="1">
      <alignment horizontal="left"/>
    </xf>
    <xf numFmtId="166" fontId="36" fillId="0" borderId="0" xfId="0" applyNumberFormat="1" applyFont="1" applyFill="1" applyBorder="1" applyAlignment="1">
      <alignment vertical="center" textRotation="90"/>
    </xf>
    <xf numFmtId="44" fontId="3" fillId="12" borderId="0" xfId="0" applyNumberFormat="1" applyFont="1" applyFill="1" applyBorder="1"/>
    <xf numFmtId="0" fontId="8" fillId="12" borderId="0" xfId="0" applyFont="1" applyFill="1" applyBorder="1"/>
    <xf numFmtId="166" fontId="8" fillId="12" borderId="0" xfId="0" applyNumberFormat="1" applyFont="1" applyFill="1" applyBorder="1"/>
    <xf numFmtId="0" fontId="10" fillId="12" borderId="0" xfId="0" applyFont="1" applyFill="1" applyBorder="1"/>
    <xf numFmtId="164" fontId="10" fillId="12" borderId="0" xfId="0" applyNumberFormat="1" applyFont="1" applyFill="1" applyBorder="1"/>
    <xf numFmtId="164" fontId="23" fillId="12" borderId="0" xfId="0" applyNumberFormat="1" applyFont="1" applyFill="1" applyBorder="1"/>
    <xf numFmtId="44" fontId="1" fillId="0" borderId="0" xfId="0" applyNumberFormat="1" applyFont="1" applyFill="1" applyBorder="1" applyAlignment="1">
      <alignment horizontal="center" vertical="top"/>
    </xf>
    <xf numFmtId="44" fontId="1" fillId="13" borderId="0" xfId="0" applyNumberFormat="1" applyFont="1" applyFill="1" applyBorder="1" applyAlignment="1">
      <alignment horizontal="center" vertical="top"/>
    </xf>
    <xf numFmtId="0" fontId="8" fillId="13" borderId="0" xfId="0" applyFont="1" applyFill="1" applyBorder="1"/>
    <xf numFmtId="0" fontId="10" fillId="13" borderId="0" xfId="0" applyFont="1" applyFill="1" applyBorder="1"/>
    <xf numFmtId="164" fontId="23" fillId="13" borderId="0" xfId="0" applyNumberFormat="1" applyFont="1" applyFill="1" applyBorder="1"/>
    <xf numFmtId="164" fontId="10" fillId="13" borderId="0" xfId="0" applyNumberFormat="1" applyFont="1" applyFill="1" applyBorder="1"/>
    <xf numFmtId="0" fontId="10" fillId="0" borderId="0" xfId="0" applyFont="1" applyBorder="1"/>
    <xf numFmtId="0" fontId="10" fillId="15" borderId="0" xfId="0" applyFont="1" applyFill="1" applyBorder="1"/>
    <xf numFmtId="164" fontId="10" fillId="15" borderId="0" xfId="0" applyNumberFormat="1" applyFont="1" applyFill="1" applyBorder="1"/>
    <xf numFmtId="164" fontId="23" fillId="15" borderId="0" xfId="0" applyNumberFormat="1" applyFont="1" applyFill="1" applyBorder="1" applyAlignment="1"/>
    <xf numFmtId="44" fontId="2" fillId="0" borderId="4" xfId="0" applyNumberFormat="1" applyFont="1" applyFill="1" applyBorder="1" applyAlignment="1">
      <alignment horizontal="right"/>
    </xf>
    <xf numFmtId="44" fontId="8" fillId="0" borderId="9" xfId="0" applyNumberFormat="1" applyFont="1" applyFill="1" applyBorder="1"/>
    <xf numFmtId="44" fontId="8" fillId="0" borderId="10" xfId="0" applyNumberFormat="1" applyFont="1" applyFill="1" applyBorder="1"/>
    <xf numFmtId="44" fontId="8" fillId="0" borderId="12" xfId="0" applyNumberFormat="1" applyFont="1" applyFill="1" applyBorder="1"/>
    <xf numFmtId="44" fontId="3" fillId="15" borderId="0" xfId="0" applyNumberFormat="1" applyFont="1" applyFill="1" applyBorder="1"/>
    <xf numFmtId="44" fontId="3" fillId="7" borderId="0" xfId="0" applyNumberFormat="1" applyFont="1" applyFill="1" applyBorder="1"/>
    <xf numFmtId="44" fontId="30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left"/>
    </xf>
    <xf numFmtId="44" fontId="34" fillId="0" borderId="0" xfId="2" applyNumberFormat="1" applyFont="1" applyFill="1" applyBorder="1" applyAlignment="1">
      <alignment horizontal="left"/>
    </xf>
    <xf numFmtId="44" fontId="34" fillId="0" borderId="1" xfId="2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/>
    </xf>
    <xf numFmtId="44" fontId="3" fillId="0" borderId="0" xfId="2" applyNumberFormat="1" applyFont="1" applyFill="1" applyBorder="1" applyAlignment="1">
      <alignment horizontal="left"/>
    </xf>
    <xf numFmtId="44" fontId="3" fillId="0" borderId="1" xfId="2" applyNumberFormat="1" applyFont="1" applyFill="1" applyBorder="1" applyAlignment="1">
      <alignment horizontal="left"/>
    </xf>
    <xf numFmtId="44" fontId="1" fillId="0" borderId="1" xfId="0" applyNumberFormat="1" applyFont="1" applyFill="1" applyBorder="1" applyAlignment="1">
      <alignment horizontal="left"/>
    </xf>
    <xf numFmtId="44" fontId="1" fillId="0" borderId="2" xfId="0" applyNumberFormat="1" applyFont="1" applyFill="1" applyBorder="1" applyAlignment="1">
      <alignment horizontal="left"/>
    </xf>
    <xf numFmtId="44" fontId="4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4" fontId="9" fillId="0" borderId="1" xfId="0" applyNumberFormat="1" applyFont="1" applyFill="1" applyBorder="1"/>
    <xf numFmtId="44" fontId="3" fillId="16" borderId="0" xfId="0" applyNumberFormat="1" applyFont="1" applyFill="1" applyBorder="1"/>
    <xf numFmtId="44" fontId="10" fillId="0" borderId="0" xfId="0" applyNumberFormat="1" applyFont="1" applyFill="1" applyBorder="1"/>
    <xf numFmtId="44" fontId="37" fillId="16" borderId="0" xfId="0" applyNumberFormat="1" applyFont="1" applyFill="1" applyBorder="1"/>
    <xf numFmtId="44" fontId="37" fillId="0" borderId="0" xfId="0" applyNumberFormat="1" applyFont="1" applyFill="1" applyBorder="1"/>
    <xf numFmtId="164" fontId="10" fillId="16" borderId="0" xfId="0" applyNumberFormat="1" applyFont="1" applyFill="1" applyBorder="1"/>
    <xf numFmtId="164" fontId="10" fillId="16" borderId="0" xfId="0" applyNumberFormat="1" applyFont="1" applyFill="1" applyBorder="1" applyAlignment="1"/>
    <xf numFmtId="164" fontId="23" fillId="16" borderId="0" xfId="0" applyNumberFormat="1" applyFont="1" applyFill="1" applyBorder="1"/>
    <xf numFmtId="44" fontId="3" fillId="17" borderId="0" xfId="0" applyNumberFormat="1" applyFont="1" applyFill="1" applyBorder="1"/>
    <xf numFmtId="44" fontId="37" fillId="17" borderId="0" xfId="0" applyNumberFormat="1" applyFont="1" applyFill="1" applyBorder="1"/>
    <xf numFmtId="0" fontId="10" fillId="17" borderId="0" xfId="0" applyFont="1" applyFill="1" applyBorder="1"/>
    <xf numFmtId="166" fontId="8" fillId="17" borderId="0" xfId="0" applyNumberFormat="1" applyFont="1" applyFill="1" applyBorder="1"/>
    <xf numFmtId="164" fontId="10" fillId="17" borderId="0" xfId="0" applyNumberFormat="1" applyFont="1" applyFill="1" applyBorder="1"/>
    <xf numFmtId="164" fontId="10" fillId="17" borderId="0" xfId="0" applyNumberFormat="1" applyFont="1" applyFill="1" applyBorder="1" applyAlignment="1"/>
    <xf numFmtId="164" fontId="23" fillId="17" borderId="0" xfId="0" applyNumberFormat="1" applyFont="1" applyFill="1" applyBorder="1"/>
    <xf numFmtId="44" fontId="3" fillId="18" borderId="0" xfId="0" applyNumberFormat="1" applyFont="1" applyFill="1" applyBorder="1"/>
    <xf numFmtId="44" fontId="37" fillId="18" borderId="0" xfId="0" applyNumberFormat="1" applyFont="1" applyFill="1" applyBorder="1"/>
    <xf numFmtId="164" fontId="10" fillId="18" borderId="0" xfId="0" applyNumberFormat="1" applyFont="1" applyFill="1" applyBorder="1"/>
    <xf numFmtId="164" fontId="12" fillId="18" borderId="0" xfId="0" applyNumberFormat="1" applyFont="1" applyFill="1" applyBorder="1"/>
    <xf numFmtId="44" fontId="3" fillId="19" borderId="0" xfId="0" applyNumberFormat="1" applyFont="1" applyFill="1" applyBorder="1"/>
    <xf numFmtId="44" fontId="37" fillId="19" borderId="0" xfId="0" applyNumberFormat="1" applyFont="1" applyFill="1" applyBorder="1" applyAlignment="1"/>
    <xf numFmtId="164" fontId="10" fillId="19" borderId="0" xfId="0" applyNumberFormat="1" applyFont="1" applyFill="1" applyBorder="1" applyAlignment="1"/>
    <xf numFmtId="0" fontId="0" fillId="0" borderId="0" xfId="0" applyFont="1"/>
    <xf numFmtId="44" fontId="0" fillId="0" borderId="0" xfId="0" applyNumberFormat="1" applyAlignment="1">
      <alignment horizontal="right"/>
    </xf>
    <xf numFmtId="44" fontId="0" fillId="0" borderId="0" xfId="0" applyNumberFormat="1"/>
    <xf numFmtId="164" fontId="23" fillId="7" borderId="0" xfId="0" applyNumberFormat="1" applyFont="1" applyFill="1" applyBorder="1"/>
    <xf numFmtId="44" fontId="33" fillId="19" borderId="0" xfId="0" applyNumberFormat="1" applyFont="1" applyFill="1" applyBorder="1" applyAlignment="1">
      <alignment horizontal="left"/>
    </xf>
    <xf numFmtId="164" fontId="10" fillId="19" borderId="0" xfId="0" applyNumberFormat="1" applyFont="1" applyFill="1" applyBorder="1"/>
    <xf numFmtId="44" fontId="8" fillId="0" borderId="1" xfId="0" applyNumberFormat="1" applyFont="1" applyFill="1" applyBorder="1"/>
    <xf numFmtId="164" fontId="10" fillId="7" borderId="0" xfId="0" applyNumberFormat="1" applyFont="1" applyFill="1" applyBorder="1"/>
    <xf numFmtId="164" fontId="10" fillId="6" borderId="0" xfId="0" applyNumberFormat="1" applyFont="1" applyFill="1" applyBorder="1"/>
    <xf numFmtId="9" fontId="41" fillId="0" borderId="0" xfId="0" applyNumberFormat="1" applyFont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/>
    <xf numFmtId="0" fontId="43" fillId="0" borderId="0" xfId="0" applyFont="1" applyAlignment="1">
      <alignment horizontal="left"/>
    </xf>
    <xf numFmtId="9" fontId="42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4" fontId="44" fillId="0" borderId="0" xfId="0" applyNumberFormat="1" applyFont="1" applyAlignment="1">
      <alignment horizontal="left"/>
    </xf>
    <xf numFmtId="9" fontId="45" fillId="0" borderId="0" xfId="0" applyNumberFormat="1" applyFont="1" applyAlignment="1">
      <alignment horizontal="left"/>
    </xf>
    <xf numFmtId="0" fontId="42" fillId="0" borderId="0" xfId="0" applyFont="1"/>
    <xf numFmtId="44" fontId="42" fillId="0" borderId="4" xfId="0" applyNumberFormat="1" applyFont="1" applyBorder="1" applyAlignment="1">
      <alignment horizontal="left"/>
    </xf>
    <xf numFmtId="44" fontId="42" fillId="0" borderId="0" xfId="0" applyNumberFormat="1" applyFont="1" applyAlignment="1">
      <alignment horizontal="left"/>
    </xf>
    <xf numFmtId="44" fontId="42" fillId="0" borderId="0" xfId="0" applyNumberFormat="1" applyFont="1" applyBorder="1" applyAlignment="1">
      <alignment horizontal="left"/>
    </xf>
    <xf numFmtId="9" fontId="46" fillId="0" borderId="0" xfId="0" applyNumberFormat="1" applyFont="1" applyAlignment="1">
      <alignment horizontal="left"/>
    </xf>
    <xf numFmtId="44" fontId="8" fillId="20" borderId="0" xfId="0" applyNumberFormat="1" applyFont="1" applyFill="1" applyBorder="1"/>
    <xf numFmtId="44" fontId="9" fillId="20" borderId="0" xfId="0" applyNumberFormat="1" applyFont="1" applyFill="1" applyBorder="1"/>
    <xf numFmtId="166" fontId="8" fillId="20" borderId="0" xfId="0" applyNumberFormat="1" applyFont="1" applyFill="1" applyBorder="1"/>
    <xf numFmtId="0" fontId="10" fillId="20" borderId="0" xfId="0" applyFont="1" applyFill="1" applyBorder="1"/>
    <xf numFmtId="164" fontId="10" fillId="0" borderId="0" xfId="0" applyNumberFormat="1" applyFont="1" applyFill="1" applyBorder="1"/>
    <xf numFmtId="164" fontId="23" fillId="19" borderId="0" xfId="0" applyNumberFormat="1" applyFont="1" applyFill="1" applyBorder="1"/>
    <xf numFmtId="44" fontId="33" fillId="0" borderId="0" xfId="0" applyNumberFormat="1" applyFont="1" applyFill="1" applyBorder="1" applyAlignment="1">
      <alignment horizontal="left"/>
    </xf>
    <xf numFmtId="164" fontId="10" fillId="6" borderId="0" xfId="0" applyNumberFormat="1" applyFont="1" applyFill="1" applyBorder="1" applyAlignment="1">
      <alignment horizontal="right"/>
    </xf>
    <xf numFmtId="0" fontId="10" fillId="6" borderId="0" xfId="0" applyFont="1" applyFill="1" applyBorder="1" applyAlignment="1">
      <alignment horizontal="left" vertical="center"/>
    </xf>
    <xf numFmtId="164" fontId="10" fillId="6" borderId="0" xfId="0" applyNumberFormat="1" applyFont="1" applyFill="1" applyBorder="1" applyAlignment="1">
      <alignment horizontal="right" vertical="center"/>
    </xf>
    <xf numFmtId="0" fontId="10" fillId="7" borderId="0" xfId="0" applyFont="1" applyFill="1" applyBorder="1" applyAlignment="1">
      <alignment vertical="center"/>
    </xf>
    <xf numFmtId="164" fontId="10" fillId="7" borderId="0" xfId="0" applyNumberFormat="1" applyFont="1" applyFill="1" applyBorder="1" applyAlignment="1">
      <alignment vertical="center"/>
    </xf>
    <xf numFmtId="44" fontId="33" fillId="6" borderId="0" xfId="0" applyNumberFormat="1" applyFont="1" applyFill="1" applyBorder="1" applyAlignment="1">
      <alignment horizontal="left"/>
    </xf>
    <xf numFmtId="164" fontId="23" fillId="6" borderId="0" xfId="0" applyNumberFormat="1" applyFont="1" applyFill="1" applyBorder="1" applyAlignment="1">
      <alignment horizontal="right"/>
    </xf>
    <xf numFmtId="44" fontId="37" fillId="6" borderId="0" xfId="0" applyNumberFormat="1" applyFont="1" applyFill="1" applyBorder="1" applyAlignment="1">
      <alignment horizontal="left"/>
    </xf>
    <xf numFmtId="164" fontId="23" fillId="20" borderId="0" xfId="0" applyNumberFormat="1" applyFont="1" applyFill="1" applyBorder="1"/>
    <xf numFmtId="168" fontId="10" fillId="0" borderId="0" xfId="3" applyNumberFormat="1" applyFont="1" applyFill="1" applyBorder="1"/>
    <xf numFmtId="168" fontId="3" fillId="0" borderId="0" xfId="3" applyNumberFormat="1" applyFont="1" applyFill="1" applyBorder="1"/>
    <xf numFmtId="168" fontId="37" fillId="0" borderId="4" xfId="3" applyNumberFormat="1" applyFont="1" applyFill="1" applyBorder="1"/>
    <xf numFmtId="0" fontId="43" fillId="0" borderId="0" xfId="0" applyFont="1" applyAlignment="1">
      <alignment horizontal="center"/>
    </xf>
    <xf numFmtId="44" fontId="2" fillId="21" borderId="0" xfId="0" applyNumberFormat="1" applyFont="1" applyFill="1" applyBorder="1" applyAlignment="1">
      <alignment horizontal="left"/>
    </xf>
    <xf numFmtId="44" fontId="2" fillId="11" borderId="0" xfId="0" applyNumberFormat="1" applyFont="1" applyFill="1" applyBorder="1" applyAlignment="1">
      <alignment horizontal="left"/>
    </xf>
    <xf numFmtId="44" fontId="2" fillId="18" borderId="0" xfId="0" applyNumberFormat="1" applyFont="1" applyFill="1" applyBorder="1" applyAlignment="1">
      <alignment horizontal="left"/>
    </xf>
    <xf numFmtId="164" fontId="49" fillId="11" borderId="0" xfId="4" applyNumberFormat="1" applyFont="1" applyFill="1" applyBorder="1" applyAlignment="1"/>
    <xf numFmtId="0" fontId="13" fillId="11" borderId="0" xfId="0" applyFont="1" applyFill="1" applyBorder="1"/>
    <xf numFmtId="6" fontId="12" fillId="11" borderId="0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4" fontId="8" fillId="7" borderId="9" xfId="0" applyNumberFormat="1" applyFont="1" applyFill="1" applyBorder="1"/>
    <xf numFmtId="44" fontId="8" fillId="7" borderId="10" xfId="0" applyNumberFormat="1" applyFont="1" applyFill="1" applyBorder="1"/>
    <xf numFmtId="44" fontId="8" fillId="0" borderId="15" xfId="0" applyNumberFormat="1" applyFont="1" applyFill="1" applyBorder="1" applyAlignment="1"/>
    <xf numFmtId="44" fontId="8" fillId="0" borderId="0" xfId="0" applyNumberFormat="1" applyFont="1" applyFill="1" applyBorder="1" applyAlignment="1"/>
    <xf numFmtId="44" fontId="8" fillId="7" borderId="15" xfId="0" applyNumberFormat="1" applyFont="1" applyFill="1" applyBorder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68" fontId="10" fillId="21" borderId="14" xfId="3" applyNumberFormat="1" applyFont="1" applyFill="1" applyBorder="1"/>
    <xf numFmtId="168" fontId="10" fillId="21" borderId="0" xfId="3" applyNumberFormat="1" applyFont="1" applyFill="1" applyBorder="1"/>
    <xf numFmtId="44" fontId="34" fillId="0" borderId="0" xfId="0" applyNumberFormat="1" applyFont="1" applyFill="1" applyBorder="1" applyAlignment="1"/>
    <xf numFmtId="168" fontId="10" fillId="22" borderId="14" xfId="3" applyNumberFormat="1" applyFont="1" applyFill="1" applyBorder="1"/>
    <xf numFmtId="168" fontId="10" fillId="22" borderId="0" xfId="3" applyNumberFormat="1" applyFont="1" applyFill="1" applyBorder="1"/>
    <xf numFmtId="6" fontId="12" fillId="0" borderId="0" xfId="0" applyNumberFormat="1" applyFont="1" applyFill="1" applyBorder="1" applyAlignment="1">
      <alignment horizontal="right"/>
    </xf>
    <xf numFmtId="0" fontId="37" fillId="8" borderId="0" xfId="0" applyFont="1" applyFill="1" applyBorder="1"/>
    <xf numFmtId="0" fontId="29" fillId="0" borderId="0" xfId="0" applyFont="1" applyFill="1" applyBorder="1" applyAlignment="1">
      <alignment horizontal="right"/>
    </xf>
    <xf numFmtId="0" fontId="44" fillId="0" borderId="16" xfId="0" applyFont="1" applyBorder="1"/>
    <xf numFmtId="164" fontId="44" fillId="0" borderId="16" xfId="0" applyNumberFormat="1" applyFont="1" applyBorder="1" applyAlignment="1">
      <alignment horizontal="left"/>
    </xf>
    <xf numFmtId="44" fontId="44" fillId="0" borderId="16" xfId="0" applyNumberFormat="1" applyFont="1" applyBorder="1" applyAlignment="1">
      <alignment horizontal="left"/>
    </xf>
    <xf numFmtId="9" fontId="42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42" fillId="0" borderId="16" xfId="0" applyFont="1" applyBorder="1"/>
    <xf numFmtId="44" fontId="42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4" fillId="0" borderId="17" xfId="0" applyFont="1" applyBorder="1"/>
    <xf numFmtId="44" fontId="42" fillId="0" borderId="17" xfId="0" applyNumberFormat="1" applyFont="1" applyBorder="1" applyAlignment="1">
      <alignment horizontal="left"/>
    </xf>
    <xf numFmtId="44" fontId="44" fillId="0" borderId="17" xfId="0" applyNumberFormat="1" applyFont="1" applyBorder="1" applyAlignment="1">
      <alignment horizontal="left"/>
    </xf>
    <xf numFmtId="9" fontId="42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/>
    <xf numFmtId="0" fontId="43" fillId="0" borderId="0" xfId="0" applyFont="1" applyAlignment="1">
      <alignment horizontal="center" wrapText="1"/>
    </xf>
    <xf numFmtId="0" fontId="37" fillId="15" borderId="0" xfId="0" applyNumberFormat="1" applyFont="1" applyFill="1" applyBorder="1" applyAlignment="1">
      <alignment horizontal="left"/>
    </xf>
    <xf numFmtId="44" fontId="8" fillId="0" borderId="0" xfId="4" applyFont="1" applyBorder="1"/>
    <xf numFmtId="44" fontId="54" fillId="5" borderId="0" xfId="0" applyNumberFormat="1" applyFont="1" applyFill="1" applyBorder="1" applyAlignment="1"/>
    <xf numFmtId="44" fontId="54" fillId="0" borderId="0" xfId="0" applyNumberFormat="1" applyFont="1" applyFill="1" applyBorder="1" applyAlignment="1">
      <alignment horizontal="center"/>
    </xf>
    <xf numFmtId="44" fontId="14" fillId="7" borderId="0" xfId="0" applyNumberFormat="1" applyFont="1" applyFill="1" applyBorder="1"/>
    <xf numFmtId="44" fontId="14" fillId="0" borderId="0" xfId="0" applyNumberFormat="1" applyFont="1" applyFill="1" applyBorder="1"/>
    <xf numFmtId="44" fontId="55" fillId="0" borderId="0" xfId="0" applyNumberFormat="1" applyFont="1" applyFill="1" applyBorder="1"/>
    <xf numFmtId="44" fontId="55" fillId="16" borderId="0" xfId="0" applyNumberFormat="1" applyFont="1" applyFill="1" applyBorder="1"/>
    <xf numFmtId="44" fontId="55" fillId="17" borderId="0" xfId="0" applyNumberFormat="1" applyFont="1" applyFill="1" applyBorder="1"/>
    <xf numFmtId="44" fontId="55" fillId="18" borderId="0" xfId="0" applyNumberFormat="1" applyFont="1" applyFill="1" applyBorder="1"/>
    <xf numFmtId="44" fontId="32" fillId="0" borderId="0" xfId="0" applyNumberFormat="1" applyFont="1" applyFill="1" applyBorder="1" applyAlignment="1">
      <alignment horizontal="center" vertical="top"/>
    </xf>
    <xf numFmtId="44" fontId="32" fillId="0" borderId="0" xfId="0" applyNumberFormat="1" applyFont="1" applyFill="1" applyBorder="1" applyAlignment="1">
      <alignment horizontal="center"/>
    </xf>
    <xf numFmtId="44" fontId="55" fillId="11" borderId="0" xfId="0" applyNumberFormat="1" applyFont="1" applyFill="1" applyBorder="1"/>
    <xf numFmtId="44" fontId="55" fillId="12" borderId="0" xfId="0" applyNumberFormat="1" applyFont="1" applyFill="1" applyBorder="1"/>
    <xf numFmtId="44" fontId="55" fillId="8" borderId="0" xfId="0" applyNumberFormat="1" applyFont="1" applyFill="1" applyBorder="1"/>
    <xf numFmtId="44" fontId="55" fillId="9" borderId="0" xfId="0" applyNumberFormat="1" applyFont="1" applyFill="1" applyBorder="1"/>
    <xf numFmtId="44" fontId="55" fillId="10" borderId="0" xfId="0" applyNumberFormat="1" applyFont="1" applyFill="1" applyBorder="1"/>
    <xf numFmtId="44" fontId="55" fillId="0" borderId="0" xfId="0" applyNumberFormat="1" applyFont="1" applyFill="1" applyBorder="1" applyAlignment="1">
      <alignment horizontal="right"/>
    </xf>
    <xf numFmtId="44" fontId="32" fillId="13" borderId="0" xfId="0" applyNumberFormat="1" applyFont="1" applyFill="1" applyBorder="1" applyAlignment="1">
      <alignment horizontal="center" vertical="top"/>
    </xf>
    <xf numFmtId="44" fontId="55" fillId="15" borderId="0" xfId="0" applyNumberFormat="1" applyFont="1" applyFill="1" applyBorder="1"/>
    <xf numFmtId="44" fontId="55" fillId="7" borderId="0" xfId="0" applyNumberFormat="1" applyFont="1" applyFill="1" applyBorder="1"/>
    <xf numFmtId="44" fontId="55" fillId="19" borderId="0" xfId="0" applyNumberFormat="1" applyFont="1" applyFill="1" applyBorder="1"/>
    <xf numFmtId="44" fontId="55" fillId="6" borderId="0" xfId="0" applyNumberFormat="1" applyFont="1" applyFill="1" applyBorder="1"/>
    <xf numFmtId="44" fontId="32" fillId="0" borderId="0" xfId="0" applyNumberFormat="1" applyFont="1" applyFill="1" applyBorder="1" applyAlignment="1">
      <alignment horizontal="right"/>
    </xf>
    <xf numFmtId="44" fontId="54" fillId="0" borderId="4" xfId="0" applyNumberFormat="1" applyFont="1" applyFill="1" applyBorder="1" applyAlignment="1">
      <alignment horizontal="right"/>
    </xf>
    <xf numFmtId="44" fontId="54" fillId="0" borderId="0" xfId="0" applyNumberFormat="1" applyFont="1" applyFill="1" applyBorder="1" applyAlignment="1">
      <alignment horizontal="right"/>
    </xf>
    <xf numFmtId="44" fontId="56" fillId="0" borderId="0" xfId="0" applyNumberFormat="1" applyFont="1" applyFill="1" applyBorder="1"/>
    <xf numFmtId="44" fontId="14" fillId="20" borderId="0" xfId="0" applyNumberFormat="1" applyFont="1" applyFill="1" applyBorder="1"/>
    <xf numFmtId="44" fontId="56" fillId="0" borderId="1" xfId="0" applyNumberFormat="1" applyFont="1" applyFill="1" applyBorder="1"/>
    <xf numFmtId="44" fontId="14" fillId="0" borderId="1" xfId="0" applyNumberFormat="1" applyFont="1" applyFill="1" applyBorder="1"/>
    <xf numFmtId="44" fontId="54" fillId="0" borderId="1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>
      <alignment horizontal="right"/>
    </xf>
    <xf numFmtId="44" fontId="7" fillId="0" borderId="2" xfId="0" applyNumberFormat="1" applyFont="1" applyFill="1" applyBorder="1" applyAlignment="1">
      <alignment horizontal="right"/>
    </xf>
    <xf numFmtId="44" fontId="57" fillId="0" borderId="0" xfId="0" applyNumberFormat="1" applyFont="1" applyFill="1" applyBorder="1" applyAlignment="1">
      <alignment horizontal="right" vertical="top"/>
    </xf>
    <xf numFmtId="49" fontId="53" fillId="5" borderId="0" xfId="0" applyNumberFormat="1" applyFont="1" applyFill="1" applyBorder="1" applyAlignment="1">
      <alignment horizontal="center"/>
    </xf>
    <xf numFmtId="164" fontId="10" fillId="20" borderId="0" xfId="4" applyNumberFormat="1" applyFont="1" applyFill="1" applyBorder="1"/>
    <xf numFmtId="0" fontId="56" fillId="0" borderId="0" xfId="0" applyFont="1" applyBorder="1" applyAlignment="1">
      <alignment horizontal="right"/>
    </xf>
    <xf numFmtId="0" fontId="29" fillId="20" borderId="0" xfId="0" applyFont="1" applyFill="1" applyBorder="1"/>
    <xf numFmtId="164" fontId="29" fillId="20" borderId="0" xfId="4" applyNumberFormat="1" applyFont="1" applyFill="1" applyBorder="1"/>
    <xf numFmtId="164" fontId="29" fillId="20" borderId="0" xfId="0" applyNumberFormat="1" applyFont="1" applyFill="1" applyBorder="1"/>
    <xf numFmtId="0" fontId="58" fillId="20" borderId="0" xfId="0" applyFont="1" applyFill="1" applyBorder="1"/>
    <xf numFmtId="44" fontId="50" fillId="21" borderId="0" xfId="0" applyNumberFormat="1" applyFont="1" applyFill="1" applyBorder="1" applyAlignment="1">
      <alignment horizontal="center"/>
    </xf>
    <xf numFmtId="44" fontId="37" fillId="22" borderId="0" xfId="0" applyNumberFormat="1" applyFont="1" applyFill="1" applyBorder="1" applyAlignment="1">
      <alignment horizontal="right"/>
    </xf>
    <xf numFmtId="44" fontId="37" fillId="0" borderId="0" xfId="0" applyNumberFormat="1" applyFont="1" applyFill="1" applyBorder="1" applyAlignment="1">
      <alignment horizontal="right"/>
    </xf>
    <xf numFmtId="166" fontId="12" fillId="3" borderId="13" xfId="0" applyNumberFormat="1" applyFont="1" applyFill="1" applyBorder="1" applyAlignment="1">
      <alignment horizontal="center" textRotation="90" shrinkToFit="1"/>
    </xf>
    <xf numFmtId="0" fontId="23" fillId="3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 textRotation="90"/>
    </xf>
    <xf numFmtId="166" fontId="39" fillId="2" borderId="13" xfId="0" applyNumberFormat="1" applyFont="1" applyFill="1" applyBorder="1" applyAlignment="1">
      <alignment horizontal="center" vertical="center" textRotation="90"/>
    </xf>
    <xf numFmtId="0" fontId="19" fillId="2" borderId="0" xfId="0" applyFont="1" applyFill="1" applyBorder="1" applyAlignment="1">
      <alignment horizontal="center" vertical="center" textRotation="90"/>
    </xf>
    <xf numFmtId="166" fontId="36" fillId="4" borderId="13" xfId="0" applyNumberFormat="1" applyFont="1" applyFill="1" applyBorder="1" applyAlignment="1">
      <alignment horizontal="center" vertical="center" textRotation="90"/>
    </xf>
    <xf numFmtId="0" fontId="36" fillId="4" borderId="0" xfId="0" applyFont="1" applyFill="1" applyBorder="1" applyAlignment="1">
      <alignment horizontal="center" vertical="center" textRotation="90"/>
    </xf>
    <xf numFmtId="0" fontId="23" fillId="2" borderId="0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center" vertical="center" textRotation="90"/>
    </xf>
    <xf numFmtId="166" fontId="23" fillId="4" borderId="13" xfId="0" applyNumberFormat="1" applyFont="1" applyFill="1" applyBorder="1" applyAlignment="1">
      <alignment horizontal="center" textRotation="90" shrinkToFit="1"/>
    </xf>
    <xf numFmtId="166" fontId="23" fillId="2" borderId="5" xfId="0" applyNumberFormat="1" applyFont="1" applyFill="1" applyBorder="1" applyAlignment="1">
      <alignment horizontal="center" vertical="center" textRotation="90"/>
    </xf>
    <xf numFmtId="166" fontId="23" fillId="2" borderId="6" xfId="0" applyNumberFormat="1" applyFont="1" applyFill="1" applyBorder="1" applyAlignment="1">
      <alignment horizontal="center" vertical="center" textRotation="90"/>
    </xf>
    <xf numFmtId="166" fontId="23" fillId="2" borderId="7" xfId="0" applyNumberFormat="1" applyFont="1" applyFill="1" applyBorder="1" applyAlignment="1">
      <alignment horizontal="center" vertical="center" textRotation="90"/>
    </xf>
    <xf numFmtId="166" fontId="9" fillId="3" borderId="5" xfId="0" applyNumberFormat="1" applyFont="1" applyFill="1" applyBorder="1" applyAlignment="1">
      <alignment horizontal="center" vertical="center" textRotation="90" shrinkToFit="1"/>
    </xf>
    <xf numFmtId="166" fontId="9" fillId="3" borderId="6" xfId="0" applyNumberFormat="1" applyFont="1" applyFill="1" applyBorder="1" applyAlignment="1">
      <alignment horizontal="center" vertical="center" textRotation="90" shrinkToFit="1"/>
    </xf>
    <xf numFmtId="166" fontId="9" fillId="3" borderId="7" xfId="0" applyNumberFormat="1" applyFont="1" applyFill="1" applyBorder="1" applyAlignment="1">
      <alignment horizontal="center" vertical="center" textRotation="90" shrinkToFit="1"/>
    </xf>
    <xf numFmtId="49" fontId="49" fillId="21" borderId="0" xfId="0" applyNumberFormat="1" applyFont="1" applyFill="1" applyBorder="1" applyAlignment="1">
      <alignment horizontal="left"/>
    </xf>
    <xf numFmtId="165" fontId="49" fillId="11" borderId="0" xfId="0" applyNumberFormat="1" applyFont="1" applyFill="1" applyBorder="1" applyAlignment="1">
      <alignment horizontal="right"/>
    </xf>
    <xf numFmtId="164" fontId="49" fillId="18" borderId="0" xfId="0" applyNumberFormat="1" applyFont="1" applyFill="1" applyBorder="1" applyAlignment="1">
      <alignment horizontal="left"/>
    </xf>
    <xf numFmtId="44" fontId="13" fillId="7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textRotation="90"/>
    </xf>
    <xf numFmtId="166" fontId="23" fillId="14" borderId="13" xfId="0" applyNumberFormat="1" applyFont="1" applyFill="1" applyBorder="1" applyAlignment="1">
      <alignment horizontal="center" vertical="center" textRotation="90" shrinkToFit="1"/>
    </xf>
    <xf numFmtId="0" fontId="36" fillId="2" borderId="0" xfId="0" applyFont="1" applyFill="1" applyBorder="1" applyAlignment="1">
      <alignment horizontal="center" vertical="center" textRotation="90"/>
    </xf>
    <xf numFmtId="0" fontId="9" fillId="3" borderId="0" xfId="0" applyFont="1" applyFill="1" applyBorder="1" applyAlignment="1">
      <alignment horizontal="center" vertical="center" textRotation="90"/>
    </xf>
    <xf numFmtId="166" fontId="36" fillId="2" borderId="13" xfId="0" applyNumberFormat="1" applyFont="1" applyFill="1" applyBorder="1" applyAlignment="1">
      <alignment horizontal="center" vertical="center" textRotation="90"/>
    </xf>
    <xf numFmtId="166" fontId="39" fillId="3" borderId="13" xfId="0" applyNumberFormat="1" applyFont="1" applyFill="1" applyBorder="1" applyAlignment="1">
      <alignment horizontal="center" vertical="center" textRotation="90"/>
    </xf>
    <xf numFmtId="164" fontId="38" fillId="0" borderId="8" xfId="0" applyNumberFormat="1" applyFont="1" applyFill="1" applyBorder="1" applyAlignment="1">
      <alignment horizontal="center" vertical="center" textRotation="90"/>
    </xf>
    <xf numFmtId="164" fontId="38" fillId="0" borderId="0" xfId="0" applyNumberFormat="1" applyFont="1" applyFill="1" applyBorder="1" applyAlignment="1">
      <alignment horizontal="center" vertical="center" textRotation="90"/>
    </xf>
    <xf numFmtId="164" fontId="38" fillId="0" borderId="11" xfId="0" applyNumberFormat="1" applyFont="1" applyFill="1" applyBorder="1" applyAlignment="1">
      <alignment horizontal="center" vertical="center" textRotation="90"/>
    </xf>
    <xf numFmtId="44" fontId="34" fillId="21" borderId="0" xfId="0" applyNumberFormat="1" applyFont="1" applyFill="1" applyBorder="1" applyAlignment="1">
      <alignment horizontal="center"/>
    </xf>
    <xf numFmtId="44" fontId="50" fillId="22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47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Currency" xfId="4" builtinId="4"/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D3B5E9"/>
      <color rgb="FFF4D0DE"/>
      <color rgb="FFE5FF9B"/>
      <color rgb="FF9CD6FE"/>
      <color rgb="FFB1CBC7"/>
      <color rgb="FF00CC00"/>
      <color rgb="FFFF964F"/>
      <color rgb="FFFDC7C7"/>
      <color rgb="FFFFB547"/>
      <color rgb="FF89B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9"/>
  <sheetViews>
    <sheetView tabSelected="1" topLeftCell="A139" zoomScaleNormal="100" workbookViewId="0">
      <selection activeCell="H178" sqref="H178"/>
    </sheetView>
  </sheetViews>
  <sheetFormatPr defaultColWidth="9.140625" defaultRowHeight="14.1" customHeight="1" x14ac:dyDescent="0.25"/>
  <cols>
    <col min="1" max="1" width="3.42578125" style="54" customWidth="1"/>
    <col min="2" max="2" width="3.42578125" style="17" customWidth="1"/>
    <col min="3" max="3" width="3.42578125" style="131" customWidth="1"/>
    <col min="4" max="4" width="17.140625" style="1" customWidth="1"/>
    <col min="5" max="5" width="50.85546875" style="1" customWidth="1"/>
    <col min="6" max="6" width="2.140625" style="15" customWidth="1"/>
    <col min="7" max="7" width="19.5703125" style="11" customWidth="1"/>
    <col min="8" max="8" width="16.85546875" style="11" customWidth="1"/>
    <col min="9" max="9" width="5.85546875" style="11" customWidth="1"/>
    <col min="10" max="10" width="22.28515625" style="8" customWidth="1"/>
    <col min="11" max="11" width="18.140625" style="12" customWidth="1"/>
    <col min="12" max="12" width="3.42578125" style="12" customWidth="1"/>
    <col min="13" max="13" width="32.42578125" style="12" customWidth="1"/>
    <col min="14" max="14" width="11" style="12" customWidth="1"/>
    <col min="15" max="15" width="1.85546875" style="12" customWidth="1"/>
    <col min="16" max="16" width="28.5703125" style="12" customWidth="1"/>
    <col min="17" max="17" width="11.140625" style="12" customWidth="1"/>
    <col min="18" max="16384" width="9.140625" style="12"/>
  </cols>
  <sheetData>
    <row r="1" spans="1:13" ht="24.75" customHeight="1" x14ac:dyDescent="0.25">
      <c r="D1" s="53" t="s">
        <v>505</v>
      </c>
      <c r="E1" s="53"/>
      <c r="F1" s="53"/>
      <c r="G1" s="55"/>
      <c r="H1" s="55"/>
      <c r="I1" s="55"/>
      <c r="J1" s="57"/>
    </row>
    <row r="2" spans="1:13" ht="14.1" customHeight="1" x14ac:dyDescent="0.25">
      <c r="D2" s="97" t="s">
        <v>11</v>
      </c>
      <c r="E2" s="98" t="s">
        <v>22</v>
      </c>
      <c r="F2" s="102"/>
      <c r="G2" s="103" t="s">
        <v>144</v>
      </c>
      <c r="H2" s="304" t="s">
        <v>512</v>
      </c>
      <c r="I2" s="103"/>
      <c r="J2" s="101" t="s">
        <v>501</v>
      </c>
      <c r="K2" s="5"/>
    </row>
    <row r="3" spans="1:13" ht="14.1" customHeight="1" x14ac:dyDescent="0.25">
      <c r="D3" s="7"/>
      <c r="E3" s="20" t="s">
        <v>76</v>
      </c>
      <c r="F3" s="14"/>
      <c r="G3" s="10"/>
      <c r="H3" s="303"/>
      <c r="I3" s="10"/>
      <c r="J3" s="6"/>
      <c r="K3" s="5"/>
    </row>
    <row r="4" spans="1:13" ht="14.1" customHeight="1" x14ac:dyDescent="0.25">
      <c r="A4" s="54">
        <v>1</v>
      </c>
      <c r="D4" s="7" t="s">
        <v>74</v>
      </c>
      <c r="E4" s="7" t="s">
        <v>40</v>
      </c>
      <c r="F4" s="14"/>
      <c r="G4" s="161">
        <v>1300000</v>
      </c>
      <c r="H4" s="11">
        <f>J4-G4</f>
        <v>534587.22</v>
      </c>
      <c r="I4" s="161"/>
      <c r="J4" s="232">
        <v>1834587.22</v>
      </c>
      <c r="K4" s="332" t="s">
        <v>502</v>
      </c>
      <c r="L4" s="332"/>
      <c r="M4" s="332"/>
    </row>
    <row r="5" spans="1:13" ht="14.1" customHeight="1" x14ac:dyDescent="0.25">
      <c r="A5" s="54">
        <v>2</v>
      </c>
      <c r="D5" s="1" t="s">
        <v>42</v>
      </c>
      <c r="E5" s="1" t="s">
        <v>43</v>
      </c>
      <c r="F5" s="16"/>
      <c r="G5" s="161">
        <v>2068165</v>
      </c>
      <c r="H5" s="11">
        <f t="shared" ref="H5:H20" si="0">J5-G5</f>
        <v>0</v>
      </c>
      <c r="I5" s="161"/>
      <c r="J5" s="233">
        <v>2068165</v>
      </c>
      <c r="K5" s="333" t="s">
        <v>484</v>
      </c>
      <c r="L5" s="333"/>
      <c r="M5" s="235" t="s">
        <v>485</v>
      </c>
    </row>
    <row r="6" spans="1:13" ht="14.1" customHeight="1" x14ac:dyDescent="0.25">
      <c r="A6" s="54">
        <v>3</v>
      </c>
      <c r="D6" s="1" t="s">
        <v>44</v>
      </c>
      <c r="E6" s="1" t="s">
        <v>45</v>
      </c>
      <c r="F6" s="16"/>
      <c r="G6" s="161">
        <v>2930659</v>
      </c>
      <c r="H6" s="11">
        <f t="shared" si="0"/>
        <v>-30032</v>
      </c>
      <c r="I6" s="161"/>
      <c r="J6" s="234">
        <v>2900627</v>
      </c>
      <c r="K6" s="334" t="s">
        <v>508</v>
      </c>
      <c r="L6" s="334"/>
      <c r="M6" s="236" t="s">
        <v>493</v>
      </c>
    </row>
    <row r="7" spans="1:13" ht="14.1" customHeight="1" x14ac:dyDescent="0.25">
      <c r="A7" s="54">
        <v>4</v>
      </c>
      <c r="D7" s="1" t="s">
        <v>46</v>
      </c>
      <c r="E7" s="1" t="s">
        <v>47</v>
      </c>
      <c r="F7" s="16"/>
      <c r="G7" s="162">
        <v>50000</v>
      </c>
      <c r="H7" s="11">
        <f t="shared" si="0"/>
        <v>0</v>
      </c>
      <c r="I7" s="162"/>
      <c r="J7" s="157">
        <v>50000</v>
      </c>
      <c r="K7" s="238"/>
      <c r="L7" s="239"/>
      <c r="M7" s="237">
        <v>2068165</v>
      </c>
    </row>
    <row r="8" spans="1:13" ht="14.1" customHeight="1" x14ac:dyDescent="0.25">
      <c r="A8" s="54">
        <v>5</v>
      </c>
      <c r="D8" s="1" t="s">
        <v>48</v>
      </c>
      <c r="E8" s="1" t="s">
        <v>49</v>
      </c>
      <c r="F8" s="16"/>
      <c r="G8" s="162">
        <v>58000</v>
      </c>
      <c r="H8" s="11">
        <f t="shared" si="0"/>
        <v>0</v>
      </c>
      <c r="I8" s="162"/>
      <c r="J8" s="157">
        <v>58000</v>
      </c>
      <c r="K8" s="238"/>
      <c r="L8" s="239"/>
      <c r="M8" s="252"/>
    </row>
    <row r="9" spans="1:13" ht="14.1" customHeight="1" x14ac:dyDescent="0.25">
      <c r="A9" s="54">
        <v>6</v>
      </c>
      <c r="D9" s="1" t="s">
        <v>50</v>
      </c>
      <c r="E9" s="1" t="s">
        <v>51</v>
      </c>
      <c r="F9" s="16"/>
      <c r="G9" s="162">
        <v>3500</v>
      </c>
      <c r="H9" s="11">
        <f t="shared" si="0"/>
        <v>0</v>
      </c>
      <c r="I9" s="162"/>
      <c r="J9" s="157">
        <v>3500</v>
      </c>
      <c r="K9" s="2"/>
    </row>
    <row r="10" spans="1:13" ht="14.1" customHeight="1" x14ac:dyDescent="0.25">
      <c r="A10" s="54">
        <v>7</v>
      </c>
      <c r="D10" s="1" t="s">
        <v>52</v>
      </c>
      <c r="E10" s="1" t="s">
        <v>53</v>
      </c>
      <c r="F10" s="16"/>
      <c r="G10" s="162">
        <v>13000</v>
      </c>
      <c r="H10" s="11">
        <f t="shared" si="0"/>
        <v>0</v>
      </c>
      <c r="I10" s="162"/>
      <c r="J10" s="157">
        <v>13000</v>
      </c>
      <c r="K10" s="2"/>
    </row>
    <row r="11" spans="1:13" ht="14.1" customHeight="1" x14ac:dyDescent="0.25">
      <c r="A11" s="54">
        <v>8</v>
      </c>
      <c r="D11" s="1" t="s">
        <v>54</v>
      </c>
      <c r="E11" s="1" t="s">
        <v>55</v>
      </c>
      <c r="F11" s="16"/>
      <c r="G11" s="162">
        <v>0</v>
      </c>
      <c r="H11" s="11">
        <f t="shared" si="0"/>
        <v>0</v>
      </c>
      <c r="I11" s="162"/>
      <c r="J11" s="157">
        <v>0</v>
      </c>
      <c r="K11" s="2"/>
    </row>
    <row r="12" spans="1:13" ht="14.1" customHeight="1" x14ac:dyDescent="0.25">
      <c r="A12" s="54">
        <v>9</v>
      </c>
      <c r="D12" s="1" t="s">
        <v>56</v>
      </c>
      <c r="E12" s="1" t="s">
        <v>57</v>
      </c>
      <c r="F12" s="16"/>
      <c r="G12" s="162">
        <v>1000</v>
      </c>
      <c r="H12" s="11">
        <f t="shared" si="0"/>
        <v>0</v>
      </c>
      <c r="I12" s="162"/>
      <c r="J12" s="157">
        <v>1000</v>
      </c>
      <c r="K12" s="2"/>
    </row>
    <row r="13" spans="1:13" ht="14.1" customHeight="1" x14ac:dyDescent="0.25">
      <c r="A13" s="54">
        <v>10</v>
      </c>
      <c r="D13" s="1" t="s">
        <v>58</v>
      </c>
      <c r="E13" s="1" t="s">
        <v>59</v>
      </c>
      <c r="F13" s="16"/>
      <c r="G13" s="162">
        <v>0</v>
      </c>
      <c r="H13" s="11">
        <f t="shared" si="0"/>
        <v>0</v>
      </c>
      <c r="I13" s="162"/>
      <c r="J13" s="157">
        <v>0</v>
      </c>
      <c r="K13" s="2"/>
    </row>
    <row r="14" spans="1:13" ht="14.1" customHeight="1" x14ac:dyDescent="0.25">
      <c r="A14" s="54">
        <v>11</v>
      </c>
      <c r="D14" s="1" t="s">
        <v>60</v>
      </c>
      <c r="E14" s="1" t="s">
        <v>61</v>
      </c>
      <c r="F14" s="16"/>
      <c r="G14" s="162">
        <v>0</v>
      </c>
      <c r="H14" s="11">
        <f t="shared" si="0"/>
        <v>0</v>
      </c>
      <c r="I14" s="162"/>
      <c r="J14" s="157">
        <v>0</v>
      </c>
      <c r="K14" s="2"/>
    </row>
    <row r="15" spans="1:13" ht="14.1" customHeight="1" x14ac:dyDescent="0.25">
      <c r="A15" s="54">
        <v>12</v>
      </c>
      <c r="D15" s="1" t="s">
        <v>62</v>
      </c>
      <c r="E15" s="1" t="s">
        <v>63</v>
      </c>
      <c r="F15" s="16"/>
      <c r="G15" s="162">
        <v>150000</v>
      </c>
      <c r="H15" s="11">
        <f t="shared" si="0"/>
        <v>0</v>
      </c>
      <c r="I15" s="162"/>
      <c r="J15" s="157">
        <v>150000</v>
      </c>
      <c r="K15" s="2"/>
    </row>
    <row r="16" spans="1:13" ht="14.1" customHeight="1" x14ac:dyDescent="0.25">
      <c r="A16" s="54">
        <v>13</v>
      </c>
      <c r="D16" s="1" t="s">
        <v>64</v>
      </c>
      <c r="E16" s="1" t="s">
        <v>65</v>
      </c>
      <c r="F16" s="16"/>
      <c r="G16" s="162">
        <v>1500</v>
      </c>
      <c r="H16" s="11">
        <f t="shared" si="0"/>
        <v>0</v>
      </c>
      <c r="I16" s="162"/>
      <c r="J16" s="157">
        <v>1500</v>
      </c>
      <c r="K16" s="2"/>
    </row>
    <row r="17" spans="1:11" ht="14.1" customHeight="1" x14ac:dyDescent="0.25">
      <c r="A17" s="54">
        <v>14</v>
      </c>
      <c r="D17" s="1" t="s">
        <v>66</v>
      </c>
      <c r="E17" s="1" t="s">
        <v>67</v>
      </c>
      <c r="F17" s="16"/>
      <c r="G17" s="162">
        <v>0</v>
      </c>
      <c r="H17" s="11">
        <f t="shared" si="0"/>
        <v>0</v>
      </c>
      <c r="I17" s="162"/>
      <c r="J17" s="157">
        <v>0</v>
      </c>
      <c r="K17" s="2"/>
    </row>
    <row r="18" spans="1:11" ht="14.1" customHeight="1" x14ac:dyDescent="0.25">
      <c r="A18" s="54">
        <v>15</v>
      </c>
      <c r="D18" s="1" t="s">
        <v>68</v>
      </c>
      <c r="E18" s="1" t="s">
        <v>69</v>
      </c>
      <c r="F18" s="16"/>
      <c r="G18" s="162">
        <v>55000</v>
      </c>
      <c r="H18" s="11">
        <f t="shared" si="0"/>
        <v>0</v>
      </c>
      <c r="I18" s="162"/>
      <c r="J18" s="157">
        <v>55000</v>
      </c>
      <c r="K18" s="2"/>
    </row>
    <row r="19" spans="1:11" ht="14.1" customHeight="1" x14ac:dyDescent="0.25">
      <c r="A19" s="54">
        <v>16</v>
      </c>
      <c r="D19" s="1" t="s">
        <v>70</v>
      </c>
      <c r="E19" s="1" t="s">
        <v>71</v>
      </c>
      <c r="F19" s="16"/>
      <c r="G19" s="163">
        <v>0</v>
      </c>
      <c r="H19" s="301">
        <f t="shared" si="0"/>
        <v>0</v>
      </c>
      <c r="I19" s="163"/>
      <c r="J19" s="158">
        <v>0</v>
      </c>
      <c r="K19" s="2"/>
    </row>
    <row r="20" spans="1:11" ht="14.1" customHeight="1" x14ac:dyDescent="0.25">
      <c r="A20" s="54">
        <v>17</v>
      </c>
      <c r="E20" s="4" t="s">
        <v>75</v>
      </c>
      <c r="F20" s="16"/>
      <c r="G20" s="161">
        <v>6630824</v>
      </c>
      <c r="H20" s="11">
        <f t="shared" si="0"/>
        <v>504555.21999999974</v>
      </c>
      <c r="I20" s="161"/>
      <c r="J20" s="156">
        <f>SUM(J4:J19)</f>
        <v>7135379.2199999997</v>
      </c>
      <c r="K20" s="2"/>
    </row>
    <row r="21" spans="1:11" ht="15.75" customHeight="1" x14ac:dyDescent="0.25">
      <c r="E21" s="4"/>
      <c r="F21" s="16"/>
      <c r="G21" s="161"/>
      <c r="I21" s="161"/>
      <c r="J21" s="156"/>
      <c r="K21" s="2"/>
    </row>
    <row r="22" spans="1:11" ht="14.1" customHeight="1" x14ac:dyDescent="0.25">
      <c r="D22" s="7"/>
      <c r="E22" s="20" t="s">
        <v>77</v>
      </c>
      <c r="F22" s="16"/>
      <c r="G22" s="164"/>
      <c r="H22" s="301"/>
      <c r="I22" s="164"/>
      <c r="J22" s="159"/>
      <c r="K22" s="2"/>
    </row>
    <row r="23" spans="1:11" ht="14.1" customHeight="1" x14ac:dyDescent="0.25">
      <c r="A23" s="54">
        <v>18</v>
      </c>
      <c r="D23" s="3" t="s">
        <v>74</v>
      </c>
      <c r="E23" s="7" t="s">
        <v>40</v>
      </c>
      <c r="F23" s="16"/>
      <c r="G23" s="161">
        <v>3321302</v>
      </c>
      <c r="H23" s="11">
        <f>J23-G23</f>
        <v>359223.66999999993</v>
      </c>
      <c r="I23" s="161"/>
      <c r="J23" s="156">
        <v>3680525.67</v>
      </c>
      <c r="K23" s="2"/>
    </row>
    <row r="24" spans="1:11" ht="15.75" customHeight="1" x14ac:dyDescent="0.25">
      <c r="F24" s="16"/>
      <c r="G24" s="161"/>
      <c r="I24" s="161"/>
      <c r="J24" s="156"/>
      <c r="K24" s="2"/>
    </row>
    <row r="25" spans="1:11" ht="14.1" customHeight="1" x14ac:dyDescent="0.25">
      <c r="E25" s="20" t="s">
        <v>78</v>
      </c>
      <c r="F25" s="16"/>
      <c r="G25" s="161"/>
      <c r="I25" s="161"/>
      <c r="J25" s="156"/>
      <c r="K25" s="2"/>
    </row>
    <row r="26" spans="1:11" ht="14.1" customHeight="1" x14ac:dyDescent="0.25">
      <c r="A26" s="54">
        <v>19</v>
      </c>
      <c r="D26" s="3" t="s">
        <v>74</v>
      </c>
      <c r="E26" s="7" t="s">
        <v>40</v>
      </c>
      <c r="F26" s="16"/>
      <c r="G26" s="161">
        <v>3302.4</v>
      </c>
      <c r="H26" s="11">
        <f t="shared" ref="H26:H27" si="1">J26-G26</f>
        <v>72</v>
      </c>
      <c r="I26" s="161"/>
      <c r="J26" s="156">
        <v>3374.4</v>
      </c>
      <c r="K26" s="2"/>
    </row>
    <row r="27" spans="1:11" ht="14.1" customHeight="1" x14ac:dyDescent="0.25">
      <c r="A27" s="54">
        <v>20</v>
      </c>
      <c r="D27" s="1" t="s">
        <v>72</v>
      </c>
      <c r="E27" s="1" t="s">
        <v>63</v>
      </c>
      <c r="F27" s="16"/>
      <c r="G27" s="164">
        <v>1500</v>
      </c>
      <c r="H27" s="301">
        <f t="shared" si="1"/>
        <v>0</v>
      </c>
      <c r="I27" s="164"/>
      <c r="J27" s="164">
        <v>1500</v>
      </c>
      <c r="K27" s="2"/>
    </row>
    <row r="28" spans="1:11" ht="14.1" customHeight="1" x14ac:dyDescent="0.25">
      <c r="A28" s="54">
        <v>21</v>
      </c>
      <c r="E28" s="4" t="s">
        <v>79</v>
      </c>
      <c r="F28" s="16"/>
      <c r="G28" s="161">
        <v>4802.3999999999996</v>
      </c>
      <c r="H28" s="11">
        <f>J28-G28</f>
        <v>72</v>
      </c>
      <c r="I28" s="161"/>
      <c r="J28" s="156">
        <f>SUM(J26:J27)</f>
        <v>4874.3999999999996</v>
      </c>
      <c r="K28" s="2"/>
    </row>
    <row r="29" spans="1:11" ht="15.75" customHeight="1" x14ac:dyDescent="0.25">
      <c r="F29" s="16"/>
      <c r="G29" s="161"/>
      <c r="I29" s="161"/>
      <c r="J29" s="156"/>
      <c r="K29" s="2"/>
    </row>
    <row r="30" spans="1:11" ht="14.1" customHeight="1" x14ac:dyDescent="0.25">
      <c r="E30" s="20" t="s">
        <v>80</v>
      </c>
      <c r="F30" s="16"/>
      <c r="G30" s="161"/>
      <c r="I30" s="161"/>
      <c r="J30" s="156"/>
      <c r="K30" s="2"/>
    </row>
    <row r="31" spans="1:11" ht="14.1" customHeight="1" x14ac:dyDescent="0.25">
      <c r="A31" s="54">
        <v>22</v>
      </c>
      <c r="D31" s="3" t="s">
        <v>74</v>
      </c>
      <c r="E31" s="7" t="s">
        <v>40</v>
      </c>
      <c r="F31" s="16"/>
      <c r="G31" s="161">
        <v>765.92</v>
      </c>
      <c r="H31" s="11">
        <f>J31-G31</f>
        <v>286.32000000000005</v>
      </c>
      <c r="I31" s="161"/>
      <c r="J31" s="156">
        <v>1052.24</v>
      </c>
      <c r="K31" s="2"/>
    </row>
    <row r="32" spans="1:11" ht="14.1" customHeight="1" x14ac:dyDescent="0.25">
      <c r="A32" s="54">
        <v>23</v>
      </c>
      <c r="D32" s="1" t="s">
        <v>73</v>
      </c>
      <c r="E32" s="1" t="s">
        <v>63</v>
      </c>
      <c r="F32" s="16"/>
      <c r="G32" s="164">
        <v>200</v>
      </c>
      <c r="H32" s="301">
        <f t="shared" ref="H32:H33" si="2">J32-G32</f>
        <v>0</v>
      </c>
      <c r="I32" s="164"/>
      <c r="J32" s="164">
        <v>200</v>
      </c>
      <c r="K32" s="2"/>
    </row>
    <row r="33" spans="1:15" ht="14.1" customHeight="1" x14ac:dyDescent="0.25">
      <c r="A33" s="54">
        <v>24</v>
      </c>
      <c r="E33" s="4" t="s">
        <v>81</v>
      </c>
      <c r="F33" s="16"/>
      <c r="G33" s="161">
        <v>965.92</v>
      </c>
      <c r="H33" s="11">
        <f t="shared" si="2"/>
        <v>286.32000000000005</v>
      </c>
      <c r="I33" s="161"/>
      <c r="J33" s="156">
        <f>SUM(J31:J32)</f>
        <v>1252.24</v>
      </c>
      <c r="K33" s="2"/>
    </row>
    <row r="34" spans="1:15" ht="16.5" customHeight="1" thickBot="1" x14ac:dyDescent="0.3">
      <c r="F34" s="16"/>
      <c r="G34" s="165"/>
      <c r="H34" s="302"/>
      <c r="I34" s="165"/>
      <c r="J34" s="160"/>
      <c r="K34" s="2"/>
      <c r="L34" s="19"/>
      <c r="M34" s="19"/>
      <c r="N34" s="19"/>
      <c r="O34" s="19"/>
    </row>
    <row r="35" spans="1:15" s="13" customFormat="1" ht="14.1" customHeight="1" thickTop="1" x14ac:dyDescent="0.25">
      <c r="A35" s="54">
        <v>25</v>
      </c>
      <c r="B35" s="17"/>
      <c r="C35" s="131"/>
      <c r="D35" s="3"/>
      <c r="E35" s="21" t="s">
        <v>41</v>
      </c>
      <c r="F35" s="16"/>
      <c r="G35" s="161">
        <f>SUM(G20+G23+G28+G33)</f>
        <v>9957894.3200000003</v>
      </c>
      <c r="H35" s="11">
        <f>J35-G35</f>
        <v>864137.21000000089</v>
      </c>
      <c r="I35" s="161"/>
      <c r="J35" s="156">
        <f>SUM(J20+J23+J28+J33)</f>
        <v>10822031.530000001</v>
      </c>
      <c r="K35" s="9"/>
      <c r="L35" s="74"/>
      <c r="M35" s="74"/>
      <c r="N35" s="74"/>
      <c r="O35" s="74"/>
    </row>
    <row r="36" spans="1:15" ht="24" customHeight="1" x14ac:dyDescent="0.25">
      <c r="K36" s="19"/>
      <c r="L36" s="19"/>
      <c r="M36" s="19"/>
      <c r="N36" s="19"/>
      <c r="O36" s="19"/>
    </row>
    <row r="37" spans="1:15" ht="21" customHeight="1" x14ac:dyDescent="0.25">
      <c r="D37" s="53" t="s">
        <v>506</v>
      </c>
      <c r="E37" s="53"/>
      <c r="F37" s="53"/>
      <c r="G37" s="63"/>
      <c r="H37" s="63"/>
      <c r="I37" s="63"/>
      <c r="J37" s="57"/>
      <c r="K37" s="19"/>
      <c r="L37" s="19"/>
      <c r="M37" s="19"/>
      <c r="N37" s="19"/>
      <c r="O37" s="19"/>
    </row>
    <row r="38" spans="1:15" ht="14.1" customHeight="1" x14ac:dyDescent="0.25">
      <c r="D38" s="97" t="s">
        <v>11</v>
      </c>
      <c r="E38" s="98" t="s">
        <v>22</v>
      </c>
      <c r="F38" s="99"/>
      <c r="G38" s="100" t="s">
        <v>507</v>
      </c>
      <c r="H38" s="272" t="s">
        <v>512</v>
      </c>
      <c r="I38" s="6"/>
      <c r="J38" s="155"/>
      <c r="K38" s="74"/>
      <c r="L38" s="19"/>
      <c r="M38" s="19"/>
      <c r="N38" s="19"/>
      <c r="O38" s="19"/>
    </row>
    <row r="39" spans="1:15" s="19" customFormat="1" ht="16.5" customHeight="1" thickBot="1" x14ac:dyDescent="0.25">
      <c r="A39" s="54"/>
      <c r="B39" s="18"/>
      <c r="C39" s="132"/>
      <c r="D39" s="7"/>
      <c r="E39" s="20" t="s">
        <v>76</v>
      </c>
      <c r="F39" s="15"/>
      <c r="G39" s="6"/>
      <c r="H39" s="273"/>
      <c r="I39" s="6"/>
      <c r="J39" s="6"/>
    </row>
    <row r="40" spans="1:15" ht="14.1" customHeight="1" x14ac:dyDescent="0.2">
      <c r="A40" s="54">
        <v>26</v>
      </c>
      <c r="B40" s="338" t="s">
        <v>195</v>
      </c>
      <c r="C40" s="340">
        <f>SUM(G40:G49)</f>
        <v>2394100</v>
      </c>
      <c r="D40" s="94" t="s">
        <v>145</v>
      </c>
      <c r="E40" s="90" t="s">
        <v>190</v>
      </c>
      <c r="F40" s="91"/>
      <c r="G40" s="240">
        <v>27900</v>
      </c>
      <c r="H40" s="274">
        <v>13900</v>
      </c>
      <c r="I40" s="244"/>
      <c r="J40" s="335" t="s">
        <v>486</v>
      </c>
      <c r="K40" s="335"/>
      <c r="L40" s="19"/>
      <c r="M40" s="19"/>
      <c r="N40" s="72"/>
      <c r="O40" s="72"/>
    </row>
    <row r="41" spans="1:15" ht="14.1" customHeight="1" x14ac:dyDescent="0.2">
      <c r="A41" s="54">
        <v>27</v>
      </c>
      <c r="B41" s="338"/>
      <c r="C41" s="340">
        <f t="shared" ref="C41:C49" si="3">SUM(G42:G51)</f>
        <v>2564500</v>
      </c>
      <c r="D41" s="62" t="s">
        <v>146</v>
      </c>
      <c r="E41" s="1" t="s">
        <v>191</v>
      </c>
      <c r="G41" s="241">
        <v>13100</v>
      </c>
      <c r="H41" s="274">
        <v>7100</v>
      </c>
      <c r="I41" s="242"/>
      <c r="J41" s="243"/>
      <c r="K41" s="243"/>
      <c r="L41" s="19"/>
      <c r="M41" s="19"/>
      <c r="N41" s="75"/>
      <c r="O41" s="75"/>
    </row>
    <row r="42" spans="1:15" ht="14.1" customHeight="1" x14ac:dyDescent="0.2">
      <c r="A42" s="54">
        <v>28</v>
      </c>
      <c r="B42" s="338"/>
      <c r="C42" s="340">
        <f t="shared" si="3"/>
        <v>2596500</v>
      </c>
      <c r="D42" s="62" t="s">
        <v>147</v>
      </c>
      <c r="E42" s="1" t="s">
        <v>192</v>
      </c>
      <c r="G42" s="151">
        <v>0</v>
      </c>
      <c r="H42" s="275"/>
      <c r="I42" s="85"/>
      <c r="J42" s="59"/>
      <c r="K42" s="19"/>
      <c r="L42" s="19"/>
      <c r="M42" s="19"/>
      <c r="N42" s="75"/>
      <c r="O42" s="75"/>
    </row>
    <row r="43" spans="1:15" ht="14.1" customHeight="1" x14ac:dyDescent="0.2">
      <c r="A43" s="54">
        <v>29</v>
      </c>
      <c r="B43" s="338"/>
      <c r="C43" s="340">
        <f t="shared" si="3"/>
        <v>2623100</v>
      </c>
      <c r="D43" s="62" t="s">
        <v>148</v>
      </c>
      <c r="E43" s="1" t="s">
        <v>193</v>
      </c>
      <c r="G43" s="151">
        <v>0</v>
      </c>
      <c r="H43" s="275"/>
      <c r="I43" s="85"/>
      <c r="J43" s="59"/>
      <c r="K43" s="19"/>
      <c r="L43" s="19"/>
      <c r="M43" s="19"/>
      <c r="N43" s="75"/>
      <c r="O43" s="75"/>
    </row>
    <row r="44" spans="1:15" ht="14.1" customHeight="1" thickBot="1" x14ac:dyDescent="0.25">
      <c r="A44" s="54">
        <v>30</v>
      </c>
      <c r="B44" s="338"/>
      <c r="C44" s="340">
        <f t="shared" si="3"/>
        <v>2703600</v>
      </c>
      <c r="D44" s="95" t="s">
        <v>149</v>
      </c>
      <c r="E44" s="92" t="s">
        <v>194</v>
      </c>
      <c r="F44" s="93"/>
      <c r="G44" s="152">
        <v>0</v>
      </c>
      <c r="H44" s="275"/>
      <c r="I44" s="228"/>
      <c r="J44" s="59"/>
      <c r="K44" s="19"/>
      <c r="L44" s="19"/>
      <c r="M44" s="19"/>
      <c r="N44" s="75"/>
      <c r="O44" s="75"/>
    </row>
    <row r="45" spans="1:15" ht="13.5" customHeight="1" x14ac:dyDescent="0.2">
      <c r="A45" s="54">
        <v>31</v>
      </c>
      <c r="B45" s="338"/>
      <c r="C45" s="340">
        <f t="shared" si="3"/>
        <v>1414145</v>
      </c>
      <c r="D45" s="94" t="s">
        <v>150</v>
      </c>
      <c r="E45" s="90" t="s">
        <v>151</v>
      </c>
      <c r="F45" s="342">
        <f>SUM(G45:G49)</f>
        <v>2353100</v>
      </c>
      <c r="G45" s="150">
        <v>1308950.0000000002</v>
      </c>
      <c r="H45" s="275"/>
      <c r="I45" s="247">
        <f>G45/F45</f>
        <v>0.55626620203136301</v>
      </c>
      <c r="J45" s="311" t="s">
        <v>490</v>
      </c>
      <c r="K45" s="345"/>
      <c r="L45" s="19"/>
      <c r="M45" s="19"/>
      <c r="N45" s="19"/>
      <c r="O45" s="66"/>
    </row>
    <row r="46" spans="1:15" ht="13.5" customHeight="1" x14ac:dyDescent="0.2">
      <c r="A46" s="54">
        <v>32</v>
      </c>
      <c r="B46" s="338"/>
      <c r="C46" s="340">
        <f t="shared" si="3"/>
        <v>1222000</v>
      </c>
      <c r="D46" s="62" t="s">
        <v>152</v>
      </c>
      <c r="E46" s="1" t="s">
        <v>153</v>
      </c>
      <c r="F46" s="343"/>
      <c r="G46" s="151">
        <v>195050</v>
      </c>
      <c r="H46" s="275"/>
      <c r="I46" s="248">
        <f>G46/F45</f>
        <v>8.2890654880795542E-2</v>
      </c>
      <c r="J46" s="59"/>
      <c r="K46" s="76"/>
      <c r="L46" s="19"/>
      <c r="M46" s="19"/>
      <c r="N46" s="19"/>
      <c r="O46" s="66"/>
    </row>
    <row r="47" spans="1:15" ht="13.5" customHeight="1" x14ac:dyDescent="0.2">
      <c r="A47" s="54">
        <v>33</v>
      </c>
      <c r="B47" s="338"/>
      <c r="C47" s="340">
        <f t="shared" si="3"/>
        <v>999025</v>
      </c>
      <c r="D47" s="62" t="s">
        <v>154</v>
      </c>
      <c r="E47" s="1" t="s">
        <v>155</v>
      </c>
      <c r="F47" s="343"/>
      <c r="G47" s="151">
        <v>226350</v>
      </c>
      <c r="H47" s="275">
        <v>3100</v>
      </c>
      <c r="I47" s="248">
        <f>G47/F45</f>
        <v>9.6192257022650968E-2</v>
      </c>
      <c r="J47" s="59"/>
      <c r="K47" s="76"/>
      <c r="L47" s="19"/>
      <c r="M47" s="19"/>
      <c r="N47" s="19"/>
      <c r="O47" s="66"/>
    </row>
    <row r="48" spans="1:15" ht="13.5" customHeight="1" x14ac:dyDescent="0.2">
      <c r="A48" s="54">
        <v>34</v>
      </c>
      <c r="B48" s="338"/>
      <c r="C48" s="340">
        <f t="shared" si="3"/>
        <v>813825</v>
      </c>
      <c r="D48" s="62" t="s">
        <v>156</v>
      </c>
      <c r="E48" s="1" t="s">
        <v>157</v>
      </c>
      <c r="F48" s="343"/>
      <c r="G48" s="151">
        <v>188000</v>
      </c>
      <c r="H48" s="275"/>
      <c r="I48" s="248">
        <f>G48/F45</f>
        <v>7.98946071140198E-2</v>
      </c>
      <c r="J48" s="59"/>
      <c r="K48" s="76"/>
      <c r="L48" s="19"/>
      <c r="M48" s="19"/>
      <c r="N48" s="19"/>
      <c r="O48" s="66"/>
    </row>
    <row r="49" spans="1:15" ht="13.5" customHeight="1" thickBot="1" x14ac:dyDescent="0.25">
      <c r="A49" s="54">
        <v>35</v>
      </c>
      <c r="B49" s="338"/>
      <c r="C49" s="340">
        <f t="shared" si="3"/>
        <v>385550</v>
      </c>
      <c r="D49" s="95" t="s">
        <v>158</v>
      </c>
      <c r="E49" s="92" t="s">
        <v>159</v>
      </c>
      <c r="F49" s="344"/>
      <c r="G49" s="152">
        <v>434750</v>
      </c>
      <c r="H49" s="275"/>
      <c r="I49" s="248">
        <f>G49/F45</f>
        <v>0.1847562789511708</v>
      </c>
      <c r="J49" s="59"/>
      <c r="K49" s="76"/>
      <c r="L49" s="19"/>
      <c r="M49" s="19"/>
      <c r="N49" s="19"/>
      <c r="O49" s="66"/>
    </row>
    <row r="50" spans="1:15" ht="14.1" customHeight="1" x14ac:dyDescent="0.2">
      <c r="A50" s="54">
        <v>36</v>
      </c>
      <c r="B50" s="339" t="s">
        <v>91</v>
      </c>
      <c r="C50" s="341">
        <f>SUM(G50:G68)</f>
        <v>1075550</v>
      </c>
      <c r="D50" s="94" t="s">
        <v>160</v>
      </c>
      <c r="E50" s="90" t="s">
        <v>161</v>
      </c>
      <c r="F50" s="342">
        <f>SUM(G50:G54)</f>
        <v>350500</v>
      </c>
      <c r="G50" s="150">
        <v>183750</v>
      </c>
      <c r="H50" s="275"/>
      <c r="I50" s="247">
        <f>G50/F50</f>
        <v>0.5242510699001427</v>
      </c>
      <c r="J50" s="249"/>
      <c r="K50" s="249"/>
      <c r="L50" s="19"/>
      <c r="M50" s="19"/>
      <c r="N50" s="19"/>
      <c r="O50" s="66"/>
    </row>
    <row r="51" spans="1:15" ht="14.1" customHeight="1" x14ac:dyDescent="0.2">
      <c r="A51" s="54">
        <v>37</v>
      </c>
      <c r="B51" s="339"/>
      <c r="C51" s="341"/>
      <c r="D51" s="62" t="s">
        <v>162</v>
      </c>
      <c r="E51" s="1" t="s">
        <v>163</v>
      </c>
      <c r="F51" s="343"/>
      <c r="G51" s="151">
        <v>27650</v>
      </c>
      <c r="H51" s="275"/>
      <c r="I51" s="248">
        <f>G51/F50</f>
        <v>7.8887303851640514E-2</v>
      </c>
      <c r="J51" s="59"/>
      <c r="K51" s="77"/>
      <c r="L51" s="19"/>
      <c r="M51" s="19"/>
      <c r="N51" s="19"/>
      <c r="O51" s="66"/>
    </row>
    <row r="52" spans="1:15" ht="14.1" customHeight="1" x14ac:dyDescent="0.2">
      <c r="A52" s="54">
        <v>38</v>
      </c>
      <c r="B52" s="339"/>
      <c r="C52" s="341"/>
      <c r="D52" s="62" t="s">
        <v>164</v>
      </c>
      <c r="E52" s="1" t="s">
        <v>165</v>
      </c>
      <c r="F52" s="343"/>
      <c r="G52" s="151">
        <v>32000</v>
      </c>
      <c r="H52" s="275">
        <v>500</v>
      </c>
      <c r="I52" s="248">
        <f>G52/F50</f>
        <v>9.1298145506419404E-2</v>
      </c>
      <c r="J52" s="59"/>
      <c r="K52" s="77"/>
      <c r="L52" s="19"/>
      <c r="M52" s="19"/>
      <c r="N52" s="19"/>
      <c r="O52" s="66"/>
    </row>
    <row r="53" spans="1:15" ht="14.1" customHeight="1" x14ac:dyDescent="0.2">
      <c r="A53" s="54">
        <v>39</v>
      </c>
      <c r="B53" s="339"/>
      <c r="C53" s="341"/>
      <c r="D53" s="62" t="s">
        <v>166</v>
      </c>
      <c r="E53" s="1" t="s">
        <v>167</v>
      </c>
      <c r="F53" s="343"/>
      <c r="G53" s="151">
        <v>26600</v>
      </c>
      <c r="H53" s="275"/>
      <c r="I53" s="248">
        <f>G53/F50</f>
        <v>7.5891583452211128E-2</v>
      </c>
      <c r="J53" s="59"/>
      <c r="K53" s="77"/>
      <c r="L53" s="19"/>
      <c r="M53" s="19"/>
      <c r="N53" s="19"/>
      <c r="O53" s="66"/>
    </row>
    <row r="54" spans="1:15" ht="14.1" customHeight="1" thickBot="1" x14ac:dyDescent="0.25">
      <c r="A54" s="54">
        <v>40</v>
      </c>
      <c r="B54" s="339"/>
      <c r="C54" s="341"/>
      <c r="D54" s="95" t="s">
        <v>168</v>
      </c>
      <c r="E54" s="92" t="s">
        <v>169</v>
      </c>
      <c r="F54" s="344"/>
      <c r="G54" s="152">
        <v>80500</v>
      </c>
      <c r="H54" s="275"/>
      <c r="I54" s="248">
        <f>G54/F50</f>
        <v>0.22967189728958631</v>
      </c>
      <c r="J54" s="311" t="s">
        <v>492</v>
      </c>
      <c r="K54" s="311"/>
      <c r="L54" s="19"/>
      <c r="M54" s="19"/>
      <c r="N54" s="19"/>
      <c r="O54" s="66"/>
    </row>
    <row r="55" spans="1:15" ht="14.1" customHeight="1" x14ac:dyDescent="0.2">
      <c r="A55" s="54">
        <v>41</v>
      </c>
      <c r="B55" s="339"/>
      <c r="C55" s="341"/>
      <c r="D55" s="94" t="s">
        <v>170</v>
      </c>
      <c r="E55" s="90" t="s">
        <v>171</v>
      </c>
      <c r="F55" s="342">
        <f>SUM(G55:G59)</f>
        <v>35050</v>
      </c>
      <c r="G55" s="150">
        <v>19495</v>
      </c>
      <c r="H55" s="275"/>
      <c r="I55" s="247">
        <f>G55/F55</f>
        <v>0.55620542082738944</v>
      </c>
      <c r="J55" s="59"/>
      <c r="K55" s="19"/>
      <c r="L55" s="19"/>
      <c r="M55" s="19"/>
      <c r="N55" s="19"/>
      <c r="O55" s="66"/>
    </row>
    <row r="56" spans="1:15" ht="14.1" customHeight="1" x14ac:dyDescent="0.2">
      <c r="A56" s="54">
        <v>42</v>
      </c>
      <c r="B56" s="339"/>
      <c r="C56" s="341"/>
      <c r="D56" s="62" t="s">
        <v>172</v>
      </c>
      <c r="E56" s="1" t="s">
        <v>173</v>
      </c>
      <c r="F56" s="343"/>
      <c r="G56" s="151">
        <v>2905</v>
      </c>
      <c r="H56" s="275"/>
      <c r="I56" s="248">
        <f>G56/F55</f>
        <v>8.2881597717546357E-2</v>
      </c>
      <c r="J56" s="59"/>
      <c r="K56" s="19"/>
      <c r="L56" s="19"/>
      <c r="M56" s="19"/>
      <c r="N56" s="19"/>
      <c r="O56" s="66"/>
    </row>
    <row r="57" spans="1:15" ht="14.1" customHeight="1" x14ac:dyDescent="0.2">
      <c r="A57" s="54">
        <v>43</v>
      </c>
      <c r="B57" s="339"/>
      <c r="C57" s="341"/>
      <c r="D57" s="62" t="s">
        <v>174</v>
      </c>
      <c r="E57" s="1" t="s">
        <v>175</v>
      </c>
      <c r="F57" s="343"/>
      <c r="G57" s="151">
        <v>3375</v>
      </c>
      <c r="H57" s="275">
        <v>50</v>
      </c>
      <c r="I57" s="248">
        <f>G57/F55</f>
        <v>9.6291012838801718E-2</v>
      </c>
      <c r="J57" s="59"/>
      <c r="K57" s="19"/>
      <c r="L57" s="19"/>
      <c r="M57" s="19"/>
      <c r="N57" s="19"/>
      <c r="O57" s="66"/>
    </row>
    <row r="58" spans="1:15" ht="14.1" customHeight="1" x14ac:dyDescent="0.2">
      <c r="A58" s="54">
        <v>44</v>
      </c>
      <c r="B58" s="339"/>
      <c r="C58" s="341"/>
      <c r="D58" s="62" t="s">
        <v>176</v>
      </c>
      <c r="E58" s="1" t="s">
        <v>177</v>
      </c>
      <c r="F58" s="343"/>
      <c r="G58" s="151">
        <v>2800</v>
      </c>
      <c r="H58" s="275"/>
      <c r="I58" s="248">
        <f>G58/F55</f>
        <v>7.9885877318116971E-2</v>
      </c>
      <c r="J58" s="59"/>
      <c r="K58" s="19"/>
      <c r="L58" s="19"/>
      <c r="M58" s="19"/>
      <c r="N58" s="19"/>
      <c r="O58" s="66"/>
    </row>
    <row r="59" spans="1:15" ht="14.1" customHeight="1" thickBot="1" x14ac:dyDescent="0.25">
      <c r="A59" s="54">
        <v>45</v>
      </c>
      <c r="B59" s="339"/>
      <c r="C59" s="341"/>
      <c r="D59" s="95" t="s">
        <v>178</v>
      </c>
      <c r="E59" s="92" t="s">
        <v>179</v>
      </c>
      <c r="F59" s="344"/>
      <c r="G59" s="152">
        <v>6475</v>
      </c>
      <c r="H59" s="275"/>
      <c r="I59" s="248">
        <f>G59/F55</f>
        <v>0.1847360912981455</v>
      </c>
      <c r="J59" s="59"/>
      <c r="K59" s="19"/>
      <c r="L59" s="19"/>
      <c r="M59" s="19"/>
      <c r="N59" s="19"/>
      <c r="O59" s="66"/>
    </row>
    <row r="60" spans="1:15" ht="14.1" customHeight="1" x14ac:dyDescent="0.2">
      <c r="A60" s="54">
        <v>46</v>
      </c>
      <c r="B60" s="339"/>
      <c r="C60" s="341"/>
      <c r="D60" s="94" t="s">
        <v>180</v>
      </c>
      <c r="E60" s="90" t="s">
        <v>181</v>
      </c>
      <c r="F60" s="342">
        <v>675000</v>
      </c>
      <c r="G60" s="150">
        <f>F60*I60</f>
        <v>330750</v>
      </c>
      <c r="H60" s="275"/>
      <c r="I60" s="250">
        <v>0.49</v>
      </c>
      <c r="J60" s="346" t="s">
        <v>491</v>
      </c>
      <c r="K60" s="346"/>
      <c r="L60" s="65"/>
      <c r="M60" s="19"/>
      <c r="N60" s="19"/>
      <c r="O60" s="66"/>
    </row>
    <row r="61" spans="1:15" ht="14.1" customHeight="1" x14ac:dyDescent="0.2">
      <c r="A61" s="54">
        <v>47</v>
      </c>
      <c r="B61" s="339"/>
      <c r="C61" s="341"/>
      <c r="D61" s="62" t="s">
        <v>182</v>
      </c>
      <c r="E61" s="1" t="s">
        <v>183</v>
      </c>
      <c r="F61" s="343"/>
      <c r="G61" s="151">
        <f>F60*I61</f>
        <v>67500</v>
      </c>
      <c r="H61" s="275"/>
      <c r="I61" s="251">
        <v>0.1</v>
      </c>
      <c r="J61" s="312" t="s">
        <v>497</v>
      </c>
      <c r="K61" s="312"/>
      <c r="L61" s="65"/>
      <c r="M61" s="19"/>
      <c r="N61" s="19"/>
      <c r="O61" s="66"/>
    </row>
    <row r="62" spans="1:15" ht="14.1" customHeight="1" x14ac:dyDescent="0.2">
      <c r="A62" s="54">
        <v>48</v>
      </c>
      <c r="B62" s="339"/>
      <c r="C62" s="341"/>
      <c r="D62" s="62" t="s">
        <v>184</v>
      </c>
      <c r="E62" s="1" t="s">
        <v>185</v>
      </c>
      <c r="F62" s="343"/>
      <c r="G62" s="151">
        <f>F60*I62</f>
        <v>67500</v>
      </c>
      <c r="H62" s="275"/>
      <c r="I62" s="251">
        <v>0.1</v>
      </c>
      <c r="J62" s="312" t="s">
        <v>498</v>
      </c>
      <c r="K62" s="312"/>
      <c r="L62" s="65"/>
      <c r="M62" s="19"/>
      <c r="N62" s="19"/>
      <c r="O62" s="66"/>
    </row>
    <row r="63" spans="1:15" ht="14.1" customHeight="1" x14ac:dyDescent="0.2">
      <c r="A63" s="54">
        <v>49</v>
      </c>
      <c r="B63" s="339"/>
      <c r="C63" s="341"/>
      <c r="D63" s="62" t="s">
        <v>186</v>
      </c>
      <c r="E63" s="1" t="s">
        <v>187</v>
      </c>
      <c r="F63" s="343"/>
      <c r="G63" s="151">
        <f>F60*I63</f>
        <v>94500.000000000015</v>
      </c>
      <c r="H63" s="275"/>
      <c r="I63" s="251">
        <v>0.14000000000000001</v>
      </c>
      <c r="J63" s="313"/>
      <c r="K63" s="313"/>
      <c r="L63" s="65"/>
      <c r="M63" s="19"/>
      <c r="N63" s="19"/>
      <c r="O63" s="66"/>
    </row>
    <row r="64" spans="1:15" ht="14.1" customHeight="1" thickBot="1" x14ac:dyDescent="0.25">
      <c r="A64" s="54">
        <v>50</v>
      </c>
      <c r="B64" s="339"/>
      <c r="C64" s="341"/>
      <c r="D64" s="95" t="s">
        <v>188</v>
      </c>
      <c r="E64" s="92" t="s">
        <v>189</v>
      </c>
      <c r="F64" s="344"/>
      <c r="G64" s="152">
        <f>F60*I64</f>
        <v>114750.00000000001</v>
      </c>
      <c r="H64" s="275"/>
      <c r="I64" s="251">
        <v>0.17</v>
      </c>
      <c r="J64" s="172"/>
      <c r="K64" s="254"/>
      <c r="L64" s="65"/>
      <c r="M64" s="19"/>
      <c r="N64" s="19"/>
      <c r="O64" s="66"/>
    </row>
    <row r="65" spans="1:16" ht="14.1" customHeight="1" x14ac:dyDescent="0.2">
      <c r="A65" s="54">
        <v>51</v>
      </c>
      <c r="B65" s="339"/>
      <c r="C65" s="341"/>
      <c r="D65" s="1" t="s">
        <v>196</v>
      </c>
      <c r="E65" s="1" t="s">
        <v>293</v>
      </c>
      <c r="G65" s="80">
        <v>6000</v>
      </c>
      <c r="H65" s="276"/>
      <c r="I65" s="230"/>
      <c r="J65" s="59"/>
      <c r="K65" s="64"/>
      <c r="L65" s="65"/>
      <c r="M65" s="19"/>
      <c r="N65" s="19"/>
      <c r="O65" s="66"/>
      <c r="P65" s="19"/>
    </row>
    <row r="66" spans="1:16" ht="14.1" customHeight="1" x14ac:dyDescent="0.2">
      <c r="A66" s="54">
        <v>52</v>
      </c>
      <c r="B66" s="339"/>
      <c r="C66" s="341"/>
      <c r="D66" s="1" t="s">
        <v>197</v>
      </c>
      <c r="E66" s="1" t="s">
        <v>294</v>
      </c>
      <c r="G66" s="80">
        <v>5000</v>
      </c>
      <c r="H66" s="276"/>
      <c r="I66" s="229"/>
      <c r="J66" s="59"/>
      <c r="K66" s="19"/>
      <c r="L66" s="19"/>
      <c r="M66" s="19"/>
      <c r="N66" s="19"/>
      <c r="O66" s="66"/>
      <c r="P66" s="19"/>
    </row>
    <row r="67" spans="1:16" ht="14.1" customHeight="1" x14ac:dyDescent="0.2">
      <c r="A67" s="54">
        <v>53</v>
      </c>
      <c r="B67" s="339"/>
      <c r="C67" s="341"/>
      <c r="D67" s="1" t="s">
        <v>198</v>
      </c>
      <c r="E67" s="1" t="s">
        <v>295</v>
      </c>
      <c r="G67" s="80">
        <v>3000</v>
      </c>
      <c r="H67" s="276"/>
      <c r="I67" s="80"/>
      <c r="J67" s="59"/>
      <c r="K67" s="19"/>
      <c r="L67" s="19"/>
      <c r="M67" s="19"/>
      <c r="N67" s="19"/>
      <c r="O67" s="66"/>
      <c r="P67" s="19"/>
    </row>
    <row r="68" spans="1:16" ht="14.1" customHeight="1" x14ac:dyDescent="0.2">
      <c r="A68" s="54">
        <v>54</v>
      </c>
      <c r="B68" s="339"/>
      <c r="C68" s="341"/>
      <c r="D68" s="1" t="s">
        <v>199</v>
      </c>
      <c r="E68" s="1" t="s">
        <v>143</v>
      </c>
      <c r="G68" s="80">
        <v>1000</v>
      </c>
      <c r="H68" s="276"/>
      <c r="I68" s="80"/>
      <c r="J68" s="59"/>
      <c r="K68" s="19"/>
      <c r="L68" s="19"/>
      <c r="M68" s="19"/>
      <c r="N68" s="19"/>
      <c r="O68" s="66"/>
      <c r="P68" s="19"/>
    </row>
    <row r="69" spans="1:16" ht="14.1" customHeight="1" x14ac:dyDescent="0.2">
      <c r="A69" s="54">
        <v>55</v>
      </c>
      <c r="B69" s="318" t="s">
        <v>92</v>
      </c>
      <c r="C69" s="319">
        <f>SUM(G69:G103)</f>
        <v>1155675</v>
      </c>
      <c r="D69" s="1" t="s">
        <v>200</v>
      </c>
      <c r="E69" s="1" t="s">
        <v>297</v>
      </c>
      <c r="G69" s="80">
        <v>5000</v>
      </c>
      <c r="H69" s="276"/>
      <c r="I69" s="80"/>
      <c r="J69" s="59"/>
      <c r="K69" s="316"/>
      <c r="L69" s="316"/>
      <c r="M69" s="19"/>
      <c r="N69" s="19"/>
      <c r="O69" s="66"/>
      <c r="P69" s="19"/>
    </row>
    <row r="70" spans="1:16" ht="14.1" customHeight="1" x14ac:dyDescent="0.2">
      <c r="A70" s="54">
        <v>56</v>
      </c>
      <c r="B70" s="318"/>
      <c r="C70" s="319"/>
      <c r="D70" s="1" t="s">
        <v>201</v>
      </c>
      <c r="E70" s="1" t="s">
        <v>296</v>
      </c>
      <c r="F70" s="67"/>
      <c r="G70" s="80">
        <v>5000</v>
      </c>
      <c r="H70" s="276"/>
      <c r="I70" s="80"/>
      <c r="J70" s="59"/>
      <c r="K70" s="19"/>
      <c r="L70" s="52"/>
      <c r="M70" s="19"/>
      <c r="N70" s="19"/>
      <c r="O70" s="66"/>
      <c r="P70" s="19"/>
    </row>
    <row r="71" spans="1:16" ht="14.1" customHeight="1" x14ac:dyDescent="0.2">
      <c r="A71" s="54">
        <v>57</v>
      </c>
      <c r="B71" s="318"/>
      <c r="C71" s="319"/>
      <c r="D71" s="1" t="s">
        <v>202</v>
      </c>
      <c r="E71" s="1" t="s">
        <v>277</v>
      </c>
      <c r="F71" s="67"/>
      <c r="G71" s="80">
        <v>10000</v>
      </c>
      <c r="H71" s="276"/>
      <c r="I71" s="80"/>
      <c r="J71" s="59"/>
      <c r="K71" s="19"/>
      <c r="L71" s="52"/>
      <c r="M71" s="19"/>
      <c r="N71" s="19"/>
      <c r="O71" s="66"/>
      <c r="P71" s="19"/>
    </row>
    <row r="72" spans="1:16" ht="14.1" customHeight="1" x14ac:dyDescent="0.2">
      <c r="A72" s="54">
        <v>58</v>
      </c>
      <c r="B72" s="318"/>
      <c r="C72" s="319"/>
      <c r="D72" s="1" t="s">
        <v>203</v>
      </c>
      <c r="E72" s="1" t="s">
        <v>274</v>
      </c>
      <c r="F72" s="67"/>
      <c r="G72" s="80">
        <v>9000</v>
      </c>
      <c r="H72" s="276"/>
      <c r="I72" s="80"/>
      <c r="J72" s="59"/>
      <c r="K72" s="19"/>
      <c r="L72" s="52"/>
      <c r="M72" s="19"/>
      <c r="N72" s="19"/>
      <c r="O72" s="66"/>
      <c r="P72" s="19"/>
    </row>
    <row r="73" spans="1:16" ht="14.1" customHeight="1" x14ac:dyDescent="0.2">
      <c r="A73" s="54">
        <v>59</v>
      </c>
      <c r="B73" s="318"/>
      <c r="C73" s="319"/>
      <c r="D73" s="1" t="s">
        <v>204</v>
      </c>
      <c r="E73" s="1" t="s">
        <v>298</v>
      </c>
      <c r="F73" s="67"/>
      <c r="G73" s="85">
        <v>15000</v>
      </c>
      <c r="H73" s="275"/>
      <c r="I73" s="85"/>
      <c r="J73" s="61"/>
      <c r="K73" s="316"/>
      <c r="L73" s="316"/>
      <c r="M73" s="19"/>
      <c r="N73" s="19"/>
      <c r="O73" s="66"/>
      <c r="P73" s="19"/>
    </row>
    <row r="74" spans="1:16" ht="14.1" customHeight="1" x14ac:dyDescent="0.2">
      <c r="A74" s="54">
        <v>60</v>
      </c>
      <c r="B74" s="318"/>
      <c r="C74" s="319"/>
      <c r="D74" s="1" t="s">
        <v>205</v>
      </c>
      <c r="E74" s="1" t="s">
        <v>275</v>
      </c>
      <c r="F74" s="67"/>
      <c r="G74" s="85">
        <v>90000</v>
      </c>
      <c r="H74" s="275"/>
      <c r="I74" s="85"/>
      <c r="J74" s="61"/>
      <c r="K74" s="19"/>
      <c r="L74" s="52"/>
      <c r="M74" s="19"/>
      <c r="N74" s="19"/>
      <c r="O74" s="66"/>
      <c r="P74" s="19"/>
    </row>
    <row r="75" spans="1:16" ht="14.1" customHeight="1" x14ac:dyDescent="0.2">
      <c r="A75" s="54">
        <v>61</v>
      </c>
      <c r="B75" s="318"/>
      <c r="C75" s="319"/>
      <c r="D75" s="1" t="s">
        <v>206</v>
      </c>
      <c r="E75" s="1" t="s">
        <v>276</v>
      </c>
      <c r="F75" s="67"/>
      <c r="G75" s="85">
        <v>2000</v>
      </c>
      <c r="H75" s="275"/>
      <c r="I75" s="85"/>
      <c r="J75" s="61"/>
      <c r="K75" s="19"/>
      <c r="L75" s="52"/>
      <c r="M75" s="19"/>
      <c r="N75" s="19"/>
      <c r="O75" s="66"/>
      <c r="P75" s="19"/>
    </row>
    <row r="76" spans="1:16" ht="14.1" customHeight="1" x14ac:dyDescent="0.2">
      <c r="A76" s="54">
        <v>62</v>
      </c>
      <c r="B76" s="318"/>
      <c r="C76" s="319"/>
      <c r="D76" s="1" t="s">
        <v>300</v>
      </c>
      <c r="E76" s="1" t="s">
        <v>299</v>
      </c>
      <c r="F76" s="67"/>
      <c r="G76" s="85">
        <v>58000</v>
      </c>
      <c r="H76" s="275"/>
      <c r="I76" s="85"/>
      <c r="J76" s="170"/>
      <c r="K76" s="118"/>
      <c r="L76" s="52"/>
      <c r="M76" s="178" t="s">
        <v>427</v>
      </c>
      <c r="N76" s="180">
        <v>40000</v>
      </c>
      <c r="O76" s="66"/>
      <c r="P76" s="19"/>
    </row>
    <row r="77" spans="1:16" ht="14.1" customHeight="1" x14ac:dyDescent="0.2">
      <c r="A77" s="54">
        <v>63</v>
      </c>
      <c r="B77" s="318"/>
      <c r="C77" s="319"/>
      <c r="D77" s="1" t="s">
        <v>207</v>
      </c>
      <c r="E77" s="1" t="s">
        <v>86</v>
      </c>
      <c r="F77" s="67"/>
      <c r="G77" s="80">
        <v>7000</v>
      </c>
      <c r="H77" s="276"/>
      <c r="I77" s="80"/>
      <c r="J77" s="171" t="s">
        <v>423</v>
      </c>
      <c r="K77" s="173">
        <v>2000</v>
      </c>
      <c r="L77" s="19"/>
      <c r="M77" s="178" t="s">
        <v>428</v>
      </c>
      <c r="N77" s="180">
        <v>45000</v>
      </c>
      <c r="O77" s="66"/>
      <c r="P77" s="19"/>
    </row>
    <row r="78" spans="1:16" ht="14.1" customHeight="1" x14ac:dyDescent="0.2">
      <c r="A78" s="54">
        <v>64</v>
      </c>
      <c r="B78" s="318"/>
      <c r="C78" s="319"/>
      <c r="D78" s="1" t="s">
        <v>208</v>
      </c>
      <c r="E78" s="1" t="s">
        <v>89</v>
      </c>
      <c r="F78" s="67"/>
      <c r="G78" s="169">
        <v>8500</v>
      </c>
      <c r="H78" s="277"/>
      <c r="I78" s="169"/>
      <c r="J78" s="171" t="s">
        <v>424</v>
      </c>
      <c r="K78" s="174">
        <v>6500</v>
      </c>
      <c r="L78" s="72"/>
      <c r="M78" s="178" t="s">
        <v>429</v>
      </c>
      <c r="N78" s="180">
        <v>40000</v>
      </c>
      <c r="O78" s="68"/>
      <c r="P78" s="19"/>
    </row>
    <row r="79" spans="1:16" ht="14.1" customHeight="1" x14ac:dyDescent="0.2">
      <c r="A79" s="54">
        <v>65</v>
      </c>
      <c r="B79" s="318"/>
      <c r="C79" s="319"/>
      <c r="D79" s="1" t="s">
        <v>209</v>
      </c>
      <c r="E79" s="1" t="s">
        <v>301</v>
      </c>
      <c r="F79" s="67"/>
      <c r="G79" s="80">
        <v>5000</v>
      </c>
      <c r="H79" s="276"/>
      <c r="I79" s="80"/>
      <c r="J79" s="172"/>
      <c r="K79" s="175">
        <f>SUM(K77:K78)</f>
        <v>8500</v>
      </c>
      <c r="L79" s="52"/>
      <c r="M79" s="178" t="s">
        <v>430</v>
      </c>
      <c r="N79" s="180">
        <v>15000</v>
      </c>
      <c r="O79" s="19"/>
      <c r="P79" s="19"/>
    </row>
    <row r="80" spans="1:16" ht="14.1" customHeight="1" x14ac:dyDescent="0.2">
      <c r="A80" s="54">
        <v>66</v>
      </c>
      <c r="B80" s="318"/>
      <c r="C80" s="319"/>
      <c r="D80" s="1" t="s">
        <v>210</v>
      </c>
      <c r="E80" s="1" t="s">
        <v>87</v>
      </c>
      <c r="F80" s="67"/>
      <c r="G80" s="80">
        <v>4000</v>
      </c>
      <c r="H80" s="276"/>
      <c r="I80" s="80"/>
      <c r="J80" s="172"/>
      <c r="K80" s="118"/>
      <c r="L80" s="52"/>
      <c r="M80" s="178" t="s">
        <v>431</v>
      </c>
      <c r="N80" s="180">
        <v>25000</v>
      </c>
      <c r="O80" s="19"/>
      <c r="P80" s="19"/>
    </row>
    <row r="81" spans="1:16" ht="14.1" customHeight="1" x14ac:dyDescent="0.2">
      <c r="A81" s="54">
        <v>67</v>
      </c>
      <c r="B81" s="318"/>
      <c r="C81" s="319"/>
      <c r="D81" s="1" t="s">
        <v>211</v>
      </c>
      <c r="E81" s="1" t="s">
        <v>23</v>
      </c>
      <c r="F81" s="67"/>
      <c r="G81" s="176">
        <v>300000</v>
      </c>
      <c r="H81" s="278"/>
      <c r="I81" s="176"/>
      <c r="J81" s="177"/>
      <c r="K81" s="178"/>
      <c r="L81" s="179"/>
      <c r="M81" s="178" t="s">
        <v>432</v>
      </c>
      <c r="N81" s="180">
        <v>10000</v>
      </c>
      <c r="O81" s="19"/>
      <c r="P81" s="19"/>
    </row>
    <row r="82" spans="1:16" ht="14.1" customHeight="1" x14ac:dyDescent="0.2">
      <c r="A82" s="54">
        <v>68</v>
      </c>
      <c r="B82" s="318"/>
      <c r="C82" s="319"/>
      <c r="D82" s="1" t="s">
        <v>212</v>
      </c>
      <c r="E82" s="1" t="s">
        <v>425</v>
      </c>
      <c r="F82" s="67"/>
      <c r="G82" s="80">
        <v>8000</v>
      </c>
      <c r="H82" s="276"/>
      <c r="I82" s="80"/>
      <c r="J82" s="172"/>
      <c r="K82" s="118"/>
      <c r="L82" s="52"/>
      <c r="M82" s="178" t="s">
        <v>433</v>
      </c>
      <c r="N82" s="180">
        <v>12000</v>
      </c>
      <c r="O82" s="19"/>
      <c r="P82" s="19"/>
    </row>
    <row r="83" spans="1:16" ht="14.1" customHeight="1" x14ac:dyDescent="0.2">
      <c r="A83" s="54">
        <v>69</v>
      </c>
      <c r="B83" s="318"/>
      <c r="C83" s="319"/>
      <c r="D83" s="1" t="s">
        <v>213</v>
      </c>
      <c r="E83" s="1" t="s">
        <v>426</v>
      </c>
      <c r="F83" s="67"/>
      <c r="G83" s="80">
        <v>7000</v>
      </c>
      <c r="H83" s="276"/>
      <c r="I83" s="80"/>
      <c r="J83" s="184" t="s">
        <v>442</v>
      </c>
      <c r="K83" s="185">
        <v>15000</v>
      </c>
      <c r="L83" s="52"/>
      <c r="M83" s="178" t="s">
        <v>434</v>
      </c>
      <c r="N83" s="180">
        <v>5000</v>
      </c>
      <c r="O83" s="19"/>
      <c r="P83" s="19"/>
    </row>
    <row r="84" spans="1:16" ht="14.1" customHeight="1" x14ac:dyDescent="0.2">
      <c r="A84" s="54">
        <v>70</v>
      </c>
      <c r="B84" s="318"/>
      <c r="C84" s="319"/>
      <c r="D84" s="1" t="s">
        <v>214</v>
      </c>
      <c r="E84" s="1" t="s">
        <v>24</v>
      </c>
      <c r="F84" s="67"/>
      <c r="G84" s="80">
        <v>2000</v>
      </c>
      <c r="H84" s="276"/>
      <c r="I84" s="80"/>
      <c r="J84" s="184" t="s">
        <v>446</v>
      </c>
      <c r="K84" s="185">
        <v>85000</v>
      </c>
      <c r="L84" s="52"/>
      <c r="M84" s="178" t="s">
        <v>435</v>
      </c>
      <c r="N84" s="180">
        <v>15000</v>
      </c>
      <c r="O84" s="19"/>
      <c r="P84" s="19"/>
    </row>
    <row r="85" spans="1:16" ht="14.1" customHeight="1" x14ac:dyDescent="0.2">
      <c r="A85" s="54">
        <v>71</v>
      </c>
      <c r="B85" s="318"/>
      <c r="C85" s="319"/>
      <c r="D85" s="1" t="s">
        <v>215</v>
      </c>
      <c r="E85" s="1" t="s">
        <v>25</v>
      </c>
      <c r="F85" s="79"/>
      <c r="G85" s="80">
        <v>7500</v>
      </c>
      <c r="H85" s="276"/>
      <c r="I85" s="80"/>
      <c r="J85" s="184" t="s">
        <v>443</v>
      </c>
      <c r="K85" s="185">
        <v>50000</v>
      </c>
      <c r="L85" s="52"/>
      <c r="M85" s="178" t="s">
        <v>436</v>
      </c>
      <c r="N85" s="180">
        <v>10000</v>
      </c>
      <c r="O85" s="19"/>
      <c r="P85" s="19"/>
    </row>
    <row r="86" spans="1:16" ht="14.1" customHeight="1" x14ac:dyDescent="0.2">
      <c r="A86" s="54">
        <v>72</v>
      </c>
      <c r="B86" s="318"/>
      <c r="C86" s="319"/>
      <c r="D86" s="1" t="s">
        <v>216</v>
      </c>
      <c r="E86" s="1" t="s">
        <v>287</v>
      </c>
      <c r="F86" s="79"/>
      <c r="G86" s="183">
        <v>330000</v>
      </c>
      <c r="H86" s="279"/>
      <c r="I86" s="183"/>
      <c r="J86" s="184" t="s">
        <v>444</v>
      </c>
      <c r="K86" s="185">
        <v>10000</v>
      </c>
      <c r="L86" s="52"/>
      <c r="M86" s="178" t="s">
        <v>437</v>
      </c>
      <c r="N86" s="181">
        <v>15000</v>
      </c>
      <c r="O86" s="19"/>
      <c r="P86" s="19"/>
    </row>
    <row r="87" spans="1:16" ht="14.1" customHeight="1" x14ac:dyDescent="0.2">
      <c r="A87" s="54">
        <v>73</v>
      </c>
      <c r="B87" s="318"/>
      <c r="C87" s="319"/>
      <c r="D87" s="1" t="s">
        <v>217</v>
      </c>
      <c r="E87" s="1" t="s">
        <v>292</v>
      </c>
      <c r="F87" s="79"/>
      <c r="G87" s="80">
        <v>32000</v>
      </c>
      <c r="H87" s="276"/>
      <c r="I87" s="80"/>
      <c r="J87" s="184" t="s">
        <v>445</v>
      </c>
      <c r="K87" s="185">
        <v>150000</v>
      </c>
      <c r="L87" s="52"/>
      <c r="M87" s="178" t="s">
        <v>438</v>
      </c>
      <c r="N87" s="180">
        <v>10000</v>
      </c>
      <c r="O87" s="72"/>
      <c r="P87" s="19"/>
    </row>
    <row r="88" spans="1:16" ht="14.1" customHeight="1" x14ac:dyDescent="0.2">
      <c r="A88" s="54">
        <v>74</v>
      </c>
      <c r="B88" s="318"/>
      <c r="C88" s="319"/>
      <c r="D88" s="1" t="s">
        <v>218</v>
      </c>
      <c r="E88" s="1" t="s">
        <v>302</v>
      </c>
      <c r="F88" s="79"/>
      <c r="G88" s="80">
        <v>3000</v>
      </c>
      <c r="H88" s="276"/>
      <c r="I88" s="80"/>
      <c r="J88" s="184" t="s">
        <v>418</v>
      </c>
      <c r="K88" s="185">
        <v>20000</v>
      </c>
      <c r="L88" s="52"/>
      <c r="M88" s="178" t="s">
        <v>479</v>
      </c>
      <c r="N88" s="180">
        <v>0</v>
      </c>
      <c r="O88" s="52"/>
      <c r="P88" s="19"/>
    </row>
    <row r="89" spans="1:16" ht="14.1" customHeight="1" x14ac:dyDescent="0.2">
      <c r="A89" s="54">
        <v>75</v>
      </c>
      <c r="B89" s="318"/>
      <c r="C89" s="319"/>
      <c r="D89" s="1" t="s">
        <v>219</v>
      </c>
      <c r="E89" s="1" t="s">
        <v>288</v>
      </c>
      <c r="F89" s="79"/>
      <c r="G89" s="80">
        <v>3000</v>
      </c>
      <c r="H89" s="276"/>
      <c r="I89" s="80"/>
      <c r="J89" s="80"/>
      <c r="K89" s="186">
        <f>SUM(K83:K88)</f>
        <v>330000</v>
      </c>
      <c r="L89" s="52"/>
      <c r="M89" s="178" t="s">
        <v>439</v>
      </c>
      <c r="N89" s="180">
        <v>10000</v>
      </c>
      <c r="O89" s="52"/>
      <c r="P89" s="19"/>
    </row>
    <row r="90" spans="1:16" ht="14.1" customHeight="1" x14ac:dyDescent="0.2">
      <c r="A90" s="54">
        <v>76</v>
      </c>
      <c r="B90" s="318"/>
      <c r="C90" s="319"/>
      <c r="D90" s="1" t="s">
        <v>220</v>
      </c>
      <c r="E90" s="1" t="s">
        <v>85</v>
      </c>
      <c r="F90" s="79"/>
      <c r="G90" s="80">
        <v>375</v>
      </c>
      <c r="H90" s="276"/>
      <c r="I90" s="80"/>
      <c r="J90" s="80"/>
      <c r="K90" s="19"/>
      <c r="L90" s="52"/>
      <c r="M90" s="178" t="s">
        <v>440</v>
      </c>
      <c r="N90" s="180">
        <v>10000</v>
      </c>
      <c r="O90" s="52"/>
      <c r="P90" s="19"/>
    </row>
    <row r="91" spans="1:16" ht="14.1" customHeight="1" x14ac:dyDescent="0.2">
      <c r="A91" s="54">
        <v>77</v>
      </c>
      <c r="B91" s="318"/>
      <c r="C91" s="319"/>
      <c r="D91" s="1" t="s">
        <v>221</v>
      </c>
      <c r="E91" s="88" t="s">
        <v>222</v>
      </c>
      <c r="F91" s="79"/>
      <c r="G91" s="80">
        <v>14000</v>
      </c>
      <c r="H91" s="276"/>
      <c r="I91" s="80"/>
      <c r="J91" s="80"/>
      <c r="K91" s="19"/>
      <c r="L91" s="19"/>
      <c r="M91" s="178" t="s">
        <v>441</v>
      </c>
      <c r="N91" s="180">
        <v>5000</v>
      </c>
      <c r="O91" s="52"/>
      <c r="P91" s="19"/>
    </row>
    <row r="92" spans="1:16" ht="14.1" customHeight="1" x14ac:dyDescent="0.2">
      <c r="A92" s="54">
        <v>78</v>
      </c>
      <c r="B92" s="318"/>
      <c r="C92" s="319"/>
      <c r="D92" s="1" t="s">
        <v>223</v>
      </c>
      <c r="E92" s="88" t="s">
        <v>26</v>
      </c>
      <c r="F92" s="79"/>
      <c r="G92" s="80">
        <v>60000</v>
      </c>
      <c r="H92" s="276"/>
      <c r="I92" s="80"/>
      <c r="J92" s="127" t="s">
        <v>408</v>
      </c>
      <c r="K92" s="128">
        <v>10000</v>
      </c>
      <c r="L92" s="19"/>
      <c r="M92" s="178" t="s">
        <v>455</v>
      </c>
      <c r="N92" s="180">
        <v>25000</v>
      </c>
      <c r="O92" s="52"/>
      <c r="P92" s="19"/>
    </row>
    <row r="93" spans="1:16" ht="13.5" customHeight="1" x14ac:dyDescent="0.2">
      <c r="A93" s="54">
        <v>79</v>
      </c>
      <c r="B93" s="318"/>
      <c r="C93" s="319"/>
      <c r="D93" s="81" t="s">
        <v>224</v>
      </c>
      <c r="E93" s="88" t="s">
        <v>27</v>
      </c>
      <c r="F93" s="81"/>
      <c r="G93" s="139">
        <v>11000</v>
      </c>
      <c r="H93" s="280"/>
      <c r="I93" s="139"/>
      <c r="J93" s="127" t="s">
        <v>494</v>
      </c>
      <c r="K93" s="128">
        <v>500</v>
      </c>
      <c r="L93" s="19"/>
      <c r="M93" s="145"/>
      <c r="N93" s="182">
        <f>SUM(N76:N92)</f>
        <v>292000</v>
      </c>
      <c r="O93" s="69"/>
      <c r="P93" s="19"/>
    </row>
    <row r="94" spans="1:16" ht="14.1" customHeight="1" x14ac:dyDescent="0.2">
      <c r="A94" s="54">
        <v>80</v>
      </c>
      <c r="B94" s="318"/>
      <c r="C94" s="319"/>
      <c r="D94" s="82" t="s">
        <v>225</v>
      </c>
      <c r="E94" s="89" t="s">
        <v>28</v>
      </c>
      <c r="F94" s="83"/>
      <c r="G94" s="84">
        <v>18000</v>
      </c>
      <c r="H94" s="281"/>
      <c r="I94" s="84"/>
      <c r="J94" s="127" t="s">
        <v>392</v>
      </c>
      <c r="K94" s="128">
        <v>5000</v>
      </c>
      <c r="L94" s="19"/>
      <c r="M94" s="136" t="s">
        <v>394</v>
      </c>
      <c r="N94" s="137">
        <v>4000</v>
      </c>
      <c r="O94" s="19"/>
    </row>
    <row r="95" spans="1:16" ht="14.1" customHeight="1" x14ac:dyDescent="0.2">
      <c r="A95" s="54">
        <v>81</v>
      </c>
      <c r="B95" s="318"/>
      <c r="C95" s="319"/>
      <c r="D95" s="82" t="s">
        <v>226</v>
      </c>
      <c r="E95" s="89" t="s">
        <v>29</v>
      </c>
      <c r="F95" s="83"/>
      <c r="G95" s="84">
        <v>3000</v>
      </c>
      <c r="H95" s="281"/>
      <c r="I95" s="84"/>
      <c r="J95" s="127" t="s">
        <v>391</v>
      </c>
      <c r="K95" s="128">
        <v>6000</v>
      </c>
      <c r="L95" s="72"/>
      <c r="M95" s="136" t="s">
        <v>395</v>
      </c>
      <c r="N95" s="137">
        <v>20000</v>
      </c>
      <c r="O95" s="19"/>
    </row>
    <row r="96" spans="1:16" ht="14.1" customHeight="1" x14ac:dyDescent="0.2">
      <c r="A96" s="54">
        <v>82</v>
      </c>
      <c r="B96" s="318"/>
      <c r="C96" s="319"/>
      <c r="D96" s="1" t="s">
        <v>227</v>
      </c>
      <c r="E96" s="88" t="s">
        <v>30</v>
      </c>
      <c r="F96" s="79"/>
      <c r="G96" s="80">
        <v>9000</v>
      </c>
      <c r="H96" s="276"/>
      <c r="I96" s="80"/>
      <c r="J96" s="127" t="s">
        <v>390</v>
      </c>
      <c r="K96" s="128">
        <v>1500</v>
      </c>
      <c r="L96" s="52"/>
      <c r="M96" s="136" t="s">
        <v>396</v>
      </c>
      <c r="N96" s="137">
        <v>41000</v>
      </c>
      <c r="O96" s="19"/>
    </row>
    <row r="97" spans="1:16" ht="14.1" customHeight="1" x14ac:dyDescent="0.2">
      <c r="A97" s="54">
        <v>83</v>
      </c>
      <c r="B97" s="318"/>
      <c r="C97" s="319"/>
      <c r="D97" s="1" t="s">
        <v>228</v>
      </c>
      <c r="E97" s="88" t="s">
        <v>31</v>
      </c>
      <c r="F97" s="79"/>
      <c r="G97" s="80">
        <v>5000</v>
      </c>
      <c r="H97" s="276"/>
      <c r="I97" s="80"/>
      <c r="J97" s="127" t="s">
        <v>389</v>
      </c>
      <c r="K97" s="128">
        <v>5500</v>
      </c>
      <c r="L97" s="52"/>
      <c r="M97" s="136" t="s">
        <v>397</v>
      </c>
      <c r="N97" s="137">
        <v>500</v>
      </c>
      <c r="O97" s="19"/>
    </row>
    <row r="98" spans="1:16" ht="14.1" customHeight="1" x14ac:dyDescent="0.2">
      <c r="A98" s="54">
        <v>84</v>
      </c>
      <c r="B98" s="318"/>
      <c r="C98" s="319"/>
      <c r="D98" s="1" t="s">
        <v>229</v>
      </c>
      <c r="E98" s="88" t="s">
        <v>304</v>
      </c>
      <c r="F98" s="79"/>
      <c r="G98" s="126">
        <v>32500</v>
      </c>
      <c r="H98" s="282"/>
      <c r="I98" s="126"/>
      <c r="J98" s="127" t="s">
        <v>449</v>
      </c>
      <c r="K98" s="129">
        <v>4000</v>
      </c>
      <c r="L98" s="52"/>
      <c r="M98" s="136" t="s">
        <v>398</v>
      </c>
      <c r="N98" s="137">
        <v>4050</v>
      </c>
      <c r="O98" s="72"/>
    </row>
    <row r="99" spans="1:16" ht="14.1" customHeight="1" x14ac:dyDescent="0.2">
      <c r="A99" s="54">
        <v>85</v>
      </c>
      <c r="B99" s="318"/>
      <c r="C99" s="319"/>
      <c r="D99" s="1" t="s">
        <v>303</v>
      </c>
      <c r="E99" s="88" t="s">
        <v>393</v>
      </c>
      <c r="F99" s="79"/>
      <c r="G99" s="80">
        <v>1000</v>
      </c>
      <c r="H99" s="276"/>
      <c r="I99" s="80"/>
      <c r="J99" s="118"/>
      <c r="K99" s="130">
        <f>SUM(K92:K98)</f>
        <v>32500</v>
      </c>
      <c r="L99" s="52"/>
      <c r="M99" s="136" t="s">
        <v>399</v>
      </c>
      <c r="N99" s="137">
        <v>6500</v>
      </c>
      <c r="O99" s="75"/>
    </row>
    <row r="100" spans="1:16" ht="14.1" customHeight="1" x14ac:dyDescent="0.2">
      <c r="A100" s="54">
        <v>86</v>
      </c>
      <c r="B100" s="318"/>
      <c r="C100" s="319"/>
      <c r="D100" s="1" t="s">
        <v>230</v>
      </c>
      <c r="E100" s="88" t="s">
        <v>278</v>
      </c>
      <c r="F100" s="79"/>
      <c r="G100" s="133">
        <v>81000</v>
      </c>
      <c r="H100" s="283"/>
      <c r="I100" s="133"/>
      <c r="J100" s="133"/>
      <c r="K100" s="134"/>
      <c r="L100" s="135"/>
      <c r="M100" s="136" t="s">
        <v>400</v>
      </c>
      <c r="N100" s="137">
        <v>4000</v>
      </c>
      <c r="O100" s="70"/>
    </row>
    <row r="101" spans="1:16" ht="14.1" customHeight="1" x14ac:dyDescent="0.2">
      <c r="A101" s="54">
        <v>87</v>
      </c>
      <c r="B101" s="318"/>
      <c r="C101" s="319"/>
      <c r="D101" s="1" t="s">
        <v>231</v>
      </c>
      <c r="E101" s="88" t="s">
        <v>279</v>
      </c>
      <c r="F101" s="79"/>
      <c r="G101" s="80">
        <v>1800</v>
      </c>
      <c r="H101" s="276"/>
      <c r="I101" s="80"/>
      <c r="J101" s="80"/>
      <c r="K101" s="19"/>
      <c r="L101" s="52"/>
      <c r="M101" s="136" t="s">
        <v>401</v>
      </c>
      <c r="N101" s="137">
        <v>500</v>
      </c>
      <c r="O101" s="70"/>
    </row>
    <row r="102" spans="1:16" ht="14.1" customHeight="1" x14ac:dyDescent="0.2">
      <c r="A102" s="54">
        <v>88</v>
      </c>
      <c r="B102" s="318"/>
      <c r="C102" s="319"/>
      <c r="D102" s="1" t="s">
        <v>232</v>
      </c>
      <c r="E102" s="1" t="s">
        <v>280</v>
      </c>
      <c r="F102" s="79"/>
      <c r="G102" s="80">
        <v>5000</v>
      </c>
      <c r="H102" s="276"/>
      <c r="I102" s="80"/>
      <c r="L102" s="52"/>
      <c r="M102" s="118"/>
      <c r="N102" s="138">
        <f>SUM(N94:N101)</f>
        <v>80550</v>
      </c>
      <c r="O102" s="70"/>
    </row>
    <row r="103" spans="1:16" ht="14.1" customHeight="1" x14ac:dyDescent="0.2">
      <c r="A103" s="54">
        <v>89</v>
      </c>
      <c r="B103" s="318"/>
      <c r="C103" s="319"/>
      <c r="D103" s="1" t="s">
        <v>233</v>
      </c>
      <c r="E103" s="1" t="s">
        <v>281</v>
      </c>
      <c r="F103" s="79"/>
      <c r="G103" s="80">
        <v>3000</v>
      </c>
      <c r="H103" s="276"/>
      <c r="I103" s="80"/>
      <c r="L103" s="52"/>
      <c r="O103" s="70"/>
      <c r="P103" s="19"/>
    </row>
    <row r="104" spans="1:16" ht="14.1" customHeight="1" x14ac:dyDescent="0.2">
      <c r="A104" s="54">
        <v>90</v>
      </c>
      <c r="B104" s="322" t="s">
        <v>93</v>
      </c>
      <c r="C104" s="321">
        <f>SUM(G104:G123)</f>
        <v>599350</v>
      </c>
      <c r="D104" s="1" t="s">
        <v>305</v>
      </c>
      <c r="E104" s="1" t="s">
        <v>234</v>
      </c>
      <c r="F104" s="79"/>
      <c r="G104" s="80">
        <v>3000</v>
      </c>
      <c r="H104" s="276"/>
      <c r="I104" s="80"/>
      <c r="L104" s="52"/>
      <c r="O104" s="70"/>
      <c r="P104" s="19"/>
    </row>
    <row r="105" spans="1:16" ht="14.1" customHeight="1" x14ac:dyDescent="0.2">
      <c r="A105" s="54">
        <v>91</v>
      </c>
      <c r="B105" s="322"/>
      <c r="C105" s="321"/>
      <c r="D105" s="1" t="s">
        <v>306</v>
      </c>
      <c r="E105" s="1" t="s">
        <v>235</v>
      </c>
      <c r="F105" s="79"/>
      <c r="G105" s="80">
        <v>9000</v>
      </c>
      <c r="H105" s="276"/>
      <c r="I105" s="80"/>
      <c r="J105" s="253" t="s">
        <v>495</v>
      </c>
      <c r="K105" s="111">
        <v>70000</v>
      </c>
      <c r="L105" s="51"/>
      <c r="O105" s="70"/>
      <c r="P105" s="19"/>
    </row>
    <row r="106" spans="1:16" ht="14.1" customHeight="1" x14ac:dyDescent="0.2">
      <c r="A106" s="54">
        <v>92</v>
      </c>
      <c r="B106" s="322"/>
      <c r="C106" s="321"/>
      <c r="D106" s="1" t="s">
        <v>307</v>
      </c>
      <c r="E106" s="1" t="s">
        <v>236</v>
      </c>
      <c r="F106" s="79"/>
      <c r="G106" s="80">
        <v>74000</v>
      </c>
      <c r="H106" s="276"/>
      <c r="I106" s="80"/>
      <c r="J106" s="253" t="s">
        <v>374</v>
      </c>
      <c r="K106" s="111">
        <v>2000</v>
      </c>
      <c r="L106" s="52"/>
      <c r="O106" s="70"/>
      <c r="P106" s="19"/>
    </row>
    <row r="107" spans="1:16" ht="14.1" customHeight="1" x14ac:dyDescent="0.2">
      <c r="A107" s="54">
        <v>93</v>
      </c>
      <c r="B107" s="322"/>
      <c r="C107" s="321"/>
      <c r="D107" s="1" t="s">
        <v>308</v>
      </c>
      <c r="E107" s="1" t="s">
        <v>237</v>
      </c>
      <c r="F107" s="79"/>
      <c r="G107" s="80">
        <v>10150</v>
      </c>
      <c r="H107" s="276"/>
      <c r="I107" s="80"/>
      <c r="J107" s="253" t="s">
        <v>373</v>
      </c>
      <c r="K107" s="111">
        <v>2495</v>
      </c>
      <c r="L107" s="52"/>
      <c r="O107" s="70"/>
      <c r="P107" s="19"/>
    </row>
    <row r="108" spans="1:16" ht="14.1" customHeight="1" x14ac:dyDescent="0.2">
      <c r="A108" s="54">
        <v>94</v>
      </c>
      <c r="B108" s="322"/>
      <c r="C108" s="321"/>
      <c r="D108" s="1" t="s">
        <v>309</v>
      </c>
      <c r="E108" s="1" t="s">
        <v>238</v>
      </c>
      <c r="F108" s="79"/>
      <c r="G108" s="80">
        <v>22000</v>
      </c>
      <c r="H108" s="276"/>
      <c r="I108" s="80"/>
      <c r="J108" s="253" t="s">
        <v>372</v>
      </c>
      <c r="K108" s="111">
        <v>2160</v>
      </c>
      <c r="L108" s="19"/>
      <c r="O108" s="70"/>
      <c r="P108" s="19"/>
    </row>
    <row r="109" spans="1:16" ht="14.1" customHeight="1" x14ac:dyDescent="0.2">
      <c r="A109" s="54">
        <v>95</v>
      </c>
      <c r="B109" s="322"/>
      <c r="C109" s="321"/>
      <c r="D109" s="1" t="s">
        <v>239</v>
      </c>
      <c r="E109" s="1" t="s">
        <v>240</v>
      </c>
      <c r="F109" s="79"/>
      <c r="G109" s="80">
        <v>500</v>
      </c>
      <c r="H109" s="276"/>
      <c r="I109" s="80"/>
      <c r="J109" s="253" t="s">
        <v>371</v>
      </c>
      <c r="K109" s="111">
        <v>2600</v>
      </c>
      <c r="L109" s="72"/>
      <c r="O109" s="70"/>
      <c r="P109" s="19"/>
    </row>
    <row r="110" spans="1:16" ht="14.1" customHeight="1" x14ac:dyDescent="0.2">
      <c r="A110" s="54">
        <v>96</v>
      </c>
      <c r="B110" s="322"/>
      <c r="C110" s="321"/>
      <c r="D110" s="1" t="s">
        <v>310</v>
      </c>
      <c r="E110" s="1" t="s">
        <v>241</v>
      </c>
      <c r="F110" s="79"/>
      <c r="G110" s="80">
        <v>91000</v>
      </c>
      <c r="H110" s="276"/>
      <c r="I110" s="80"/>
      <c r="J110" s="253" t="s">
        <v>370</v>
      </c>
      <c r="K110" s="111">
        <v>300</v>
      </c>
      <c r="L110" s="52"/>
      <c r="O110" s="70"/>
      <c r="P110" s="19"/>
    </row>
    <row r="111" spans="1:16" ht="14.1" customHeight="1" x14ac:dyDescent="0.2">
      <c r="A111" s="54">
        <v>97</v>
      </c>
      <c r="B111" s="322"/>
      <c r="C111" s="321"/>
      <c r="D111" s="1" t="s">
        <v>311</v>
      </c>
      <c r="E111" s="1" t="s">
        <v>242</v>
      </c>
      <c r="F111" s="79"/>
      <c r="G111" s="80">
        <v>76000</v>
      </c>
      <c r="H111" s="276"/>
      <c r="I111" s="80"/>
      <c r="J111" s="253" t="s">
        <v>369</v>
      </c>
      <c r="K111" s="111">
        <v>2600</v>
      </c>
      <c r="L111" s="52"/>
      <c r="O111" s="70"/>
      <c r="P111" s="19"/>
    </row>
    <row r="112" spans="1:16" ht="14.1" customHeight="1" x14ac:dyDescent="0.2">
      <c r="A112" s="54">
        <v>98</v>
      </c>
      <c r="B112" s="322"/>
      <c r="C112" s="321"/>
      <c r="D112" s="1" t="s">
        <v>312</v>
      </c>
      <c r="E112" s="1" t="s">
        <v>243</v>
      </c>
      <c r="F112" s="79"/>
      <c r="G112" s="80">
        <v>20000</v>
      </c>
      <c r="H112" s="276"/>
      <c r="I112" s="80"/>
      <c r="J112" s="253" t="s">
        <v>368</v>
      </c>
      <c r="K112" s="111">
        <v>2660</v>
      </c>
      <c r="L112" s="52"/>
      <c r="O112" s="70"/>
      <c r="P112" s="19"/>
    </row>
    <row r="113" spans="1:16" ht="14.1" customHeight="1" x14ac:dyDescent="0.2">
      <c r="A113" s="54">
        <v>99</v>
      </c>
      <c r="B113" s="322"/>
      <c r="C113" s="321"/>
      <c r="D113" s="1" t="s">
        <v>313</v>
      </c>
      <c r="E113" s="1" t="s">
        <v>244</v>
      </c>
      <c r="F113" s="79"/>
      <c r="G113" s="80">
        <v>3700</v>
      </c>
      <c r="H113" s="276"/>
      <c r="I113" s="80"/>
      <c r="J113" s="253" t="s">
        <v>367</v>
      </c>
      <c r="K113" s="111">
        <v>5500</v>
      </c>
      <c r="L113" s="52"/>
      <c r="O113" s="70"/>
      <c r="P113" s="19"/>
    </row>
    <row r="114" spans="1:16" ht="14.1" customHeight="1" x14ac:dyDescent="0.2">
      <c r="A114" s="54">
        <v>100</v>
      </c>
      <c r="B114" s="322"/>
      <c r="C114" s="321"/>
      <c r="D114" s="1" t="s">
        <v>314</v>
      </c>
      <c r="E114" s="1" t="s">
        <v>289</v>
      </c>
      <c r="F114" s="79"/>
      <c r="G114" s="80">
        <v>2000</v>
      </c>
      <c r="H114" s="276"/>
      <c r="I114" s="80"/>
      <c r="J114" s="253" t="s">
        <v>366</v>
      </c>
      <c r="K114" s="111">
        <v>4185</v>
      </c>
      <c r="L114" s="52"/>
      <c r="O114" s="70"/>
      <c r="P114" s="19"/>
    </row>
    <row r="115" spans="1:16" ht="14.1" customHeight="1" x14ac:dyDescent="0.2">
      <c r="A115" s="54">
        <v>101</v>
      </c>
      <c r="B115" s="322"/>
      <c r="C115" s="321"/>
      <c r="D115" s="1" t="s">
        <v>315</v>
      </c>
      <c r="E115" s="1" t="s">
        <v>245</v>
      </c>
      <c r="F115" s="79"/>
      <c r="G115" s="80">
        <v>26000</v>
      </c>
      <c r="H115" s="276"/>
      <c r="I115" s="80"/>
      <c r="J115" s="253" t="s">
        <v>448</v>
      </c>
      <c r="K115" s="111">
        <v>9000</v>
      </c>
      <c r="L115" s="52"/>
      <c r="O115" s="70"/>
      <c r="P115" s="19"/>
    </row>
    <row r="116" spans="1:16" ht="14.1" customHeight="1" x14ac:dyDescent="0.2">
      <c r="A116" s="54">
        <v>102</v>
      </c>
      <c r="B116" s="322"/>
      <c r="C116" s="321"/>
      <c r="D116" s="1" t="s">
        <v>316</v>
      </c>
      <c r="E116" s="1" t="s">
        <v>246</v>
      </c>
      <c r="F116" s="79"/>
      <c r="G116" s="80">
        <v>27000</v>
      </c>
      <c r="H116" s="276"/>
      <c r="I116" s="80"/>
      <c r="J116" s="253" t="s">
        <v>365</v>
      </c>
      <c r="K116" s="111">
        <v>6500</v>
      </c>
      <c r="L116" s="52"/>
      <c r="O116" s="70"/>
      <c r="P116" s="19"/>
    </row>
    <row r="117" spans="1:16" ht="14.1" customHeight="1" x14ac:dyDescent="0.2">
      <c r="A117" s="54">
        <v>103</v>
      </c>
      <c r="B117" s="322"/>
      <c r="C117" s="321"/>
      <c r="D117" s="1" t="s">
        <v>317</v>
      </c>
      <c r="E117" s="1" t="s">
        <v>247</v>
      </c>
      <c r="F117" s="79"/>
      <c r="G117" s="80">
        <v>1000</v>
      </c>
      <c r="H117" s="276"/>
      <c r="I117" s="80"/>
      <c r="J117" s="253" t="s">
        <v>361</v>
      </c>
      <c r="K117" s="110">
        <v>1400</v>
      </c>
      <c r="L117" s="19"/>
      <c r="O117" s="70"/>
      <c r="P117" s="19"/>
    </row>
    <row r="118" spans="1:16" ht="14.1" customHeight="1" x14ac:dyDescent="0.2">
      <c r="A118" s="54">
        <v>104</v>
      </c>
      <c r="B118" s="322"/>
      <c r="C118" s="321"/>
      <c r="D118" s="1" t="s">
        <v>318</v>
      </c>
      <c r="E118" s="1" t="s">
        <v>248</v>
      </c>
      <c r="F118" s="79"/>
      <c r="G118" s="80">
        <v>15000</v>
      </c>
      <c r="H118" s="276"/>
      <c r="I118" s="80"/>
      <c r="J118" s="253" t="s">
        <v>362</v>
      </c>
      <c r="K118" s="110">
        <v>2250</v>
      </c>
      <c r="L118" s="72"/>
      <c r="M118" s="118"/>
      <c r="N118" s="216"/>
      <c r="O118" s="71"/>
      <c r="P118" s="19"/>
    </row>
    <row r="119" spans="1:16" ht="14.1" customHeight="1" x14ac:dyDescent="0.2">
      <c r="A119" s="54">
        <v>105</v>
      </c>
      <c r="B119" s="322"/>
      <c r="C119" s="321"/>
      <c r="D119" s="1" t="s">
        <v>319</v>
      </c>
      <c r="E119" s="1" t="s">
        <v>291</v>
      </c>
      <c r="F119" s="79"/>
      <c r="G119" s="80">
        <v>2000</v>
      </c>
      <c r="H119" s="276"/>
      <c r="I119" s="80"/>
      <c r="J119" s="253" t="s">
        <v>363</v>
      </c>
      <c r="K119" s="110">
        <v>300</v>
      </c>
      <c r="L119" s="52"/>
      <c r="M119" s="123" t="s">
        <v>415</v>
      </c>
      <c r="N119" s="124">
        <v>1000</v>
      </c>
      <c r="O119" s="72"/>
    </row>
    <row r="120" spans="1:16" ht="14.1" customHeight="1" x14ac:dyDescent="0.2">
      <c r="A120" s="54">
        <v>106</v>
      </c>
      <c r="B120" s="322"/>
      <c r="C120" s="321"/>
      <c r="D120" s="1" t="s">
        <v>320</v>
      </c>
      <c r="E120" s="1" t="s">
        <v>290</v>
      </c>
      <c r="F120" s="79"/>
      <c r="G120" s="80">
        <v>5000</v>
      </c>
      <c r="H120" s="276"/>
      <c r="I120" s="80"/>
      <c r="J120" s="253" t="s">
        <v>364</v>
      </c>
      <c r="K120" s="110">
        <v>400</v>
      </c>
      <c r="L120" s="52"/>
      <c r="M120" s="123" t="s">
        <v>414</v>
      </c>
      <c r="N120" s="124">
        <v>1200</v>
      </c>
      <c r="O120" s="75"/>
    </row>
    <row r="121" spans="1:16" ht="14.1" customHeight="1" x14ac:dyDescent="0.2">
      <c r="A121" s="54">
        <v>107</v>
      </c>
      <c r="B121" s="322"/>
      <c r="C121" s="321"/>
      <c r="D121" s="1" t="s">
        <v>321</v>
      </c>
      <c r="E121" s="1" t="s">
        <v>375</v>
      </c>
      <c r="F121" s="79"/>
      <c r="G121" s="109">
        <v>125000</v>
      </c>
      <c r="H121" s="284"/>
      <c r="I121" s="109"/>
      <c r="J121" s="253" t="s">
        <v>511</v>
      </c>
      <c r="K121" s="111">
        <v>10000</v>
      </c>
      <c r="L121" s="52"/>
      <c r="M121" s="123" t="s">
        <v>386</v>
      </c>
      <c r="N121" s="124">
        <v>500</v>
      </c>
      <c r="O121" s="52"/>
    </row>
    <row r="122" spans="1:16" ht="14.1" customHeight="1" x14ac:dyDescent="0.2">
      <c r="A122" s="54">
        <v>108</v>
      </c>
      <c r="B122" s="322"/>
      <c r="C122" s="321"/>
      <c r="D122" s="1" t="s">
        <v>322</v>
      </c>
      <c r="E122" s="1" t="s">
        <v>249</v>
      </c>
      <c r="F122" s="79"/>
      <c r="G122" s="80">
        <v>80000</v>
      </c>
      <c r="H122" s="276"/>
      <c r="I122" s="80"/>
      <c r="J122" s="19"/>
      <c r="K122" s="112">
        <f>SUM(K105:K121)</f>
        <v>124350</v>
      </c>
      <c r="L122" s="52"/>
      <c r="M122" s="123" t="s">
        <v>419</v>
      </c>
      <c r="N122" s="124">
        <v>1165</v>
      </c>
      <c r="O122" s="52"/>
    </row>
    <row r="123" spans="1:16" ht="14.1" customHeight="1" x14ac:dyDescent="0.2">
      <c r="A123" s="54">
        <v>109</v>
      </c>
      <c r="B123" s="322"/>
      <c r="C123" s="321"/>
      <c r="D123" s="1" t="s">
        <v>323</v>
      </c>
      <c r="E123" s="1" t="s">
        <v>376</v>
      </c>
      <c r="F123" s="79"/>
      <c r="G123" s="80">
        <v>7000</v>
      </c>
      <c r="H123" s="276"/>
      <c r="I123" s="80"/>
      <c r="J123" s="115" t="s">
        <v>378</v>
      </c>
      <c r="K123" s="116">
        <v>13800</v>
      </c>
      <c r="L123" s="52"/>
      <c r="M123" s="123" t="s">
        <v>453</v>
      </c>
      <c r="N123" s="124">
        <v>1200</v>
      </c>
      <c r="O123" s="52"/>
    </row>
    <row r="124" spans="1:16" ht="14.1" customHeight="1" x14ac:dyDescent="0.2">
      <c r="A124" s="54">
        <v>110</v>
      </c>
      <c r="B124" s="323" t="s">
        <v>94</v>
      </c>
      <c r="C124" s="319">
        <f>SUM(G124:G132)</f>
        <v>165975</v>
      </c>
      <c r="D124" s="1" t="s">
        <v>250</v>
      </c>
      <c r="E124" s="1" t="s">
        <v>251</v>
      </c>
      <c r="F124" s="79"/>
      <c r="G124" s="80">
        <v>22000</v>
      </c>
      <c r="H124" s="276"/>
      <c r="I124" s="80"/>
      <c r="J124" s="115" t="s">
        <v>377</v>
      </c>
      <c r="K124" s="116">
        <v>2000</v>
      </c>
      <c r="L124" s="52"/>
      <c r="M124" s="123" t="s">
        <v>385</v>
      </c>
      <c r="N124" s="124">
        <v>5000</v>
      </c>
      <c r="O124" s="52"/>
    </row>
    <row r="125" spans="1:16" ht="14.1" customHeight="1" x14ac:dyDescent="0.2">
      <c r="A125" s="54">
        <v>111</v>
      </c>
      <c r="B125" s="323"/>
      <c r="C125" s="319"/>
      <c r="D125" s="1" t="s">
        <v>252</v>
      </c>
      <c r="E125" s="1" t="s">
        <v>253</v>
      </c>
      <c r="F125" s="79"/>
      <c r="G125" s="85">
        <v>475</v>
      </c>
      <c r="H125" s="275"/>
      <c r="I125" s="85"/>
      <c r="J125" s="115" t="s">
        <v>379</v>
      </c>
      <c r="K125" s="116">
        <v>5000</v>
      </c>
      <c r="L125" s="52"/>
      <c r="M125" s="123" t="s">
        <v>384</v>
      </c>
      <c r="N125" s="124">
        <v>300</v>
      </c>
      <c r="O125" s="52"/>
    </row>
    <row r="126" spans="1:16" ht="14.1" customHeight="1" x14ac:dyDescent="0.2">
      <c r="A126" s="54">
        <v>112</v>
      </c>
      <c r="B126" s="323"/>
      <c r="C126" s="319"/>
      <c r="D126" s="1" t="s">
        <v>254</v>
      </c>
      <c r="E126" s="1" t="s">
        <v>88</v>
      </c>
      <c r="F126" s="79"/>
      <c r="G126" s="114">
        <v>23500</v>
      </c>
      <c r="H126" s="285"/>
      <c r="I126" s="114"/>
      <c r="J126" s="115" t="s">
        <v>380</v>
      </c>
      <c r="K126" s="117">
        <v>2450</v>
      </c>
      <c r="L126" s="52"/>
      <c r="M126" s="123" t="s">
        <v>383</v>
      </c>
      <c r="N126" s="124">
        <v>6000</v>
      </c>
      <c r="O126" s="72"/>
    </row>
    <row r="127" spans="1:16" ht="14.1" customHeight="1" x14ac:dyDescent="0.2">
      <c r="A127" s="54">
        <v>113</v>
      </c>
      <c r="B127" s="323"/>
      <c r="C127" s="319"/>
      <c r="D127" s="1" t="s">
        <v>255</v>
      </c>
      <c r="E127" s="1" t="s">
        <v>256</v>
      </c>
      <c r="F127" s="79"/>
      <c r="G127" s="80">
        <v>5000</v>
      </c>
      <c r="H127" s="276"/>
      <c r="I127" s="80"/>
      <c r="J127" s="118"/>
      <c r="K127" s="119">
        <f>SUM(K123:K126)</f>
        <v>23250</v>
      </c>
      <c r="L127" s="52"/>
      <c r="M127" s="123" t="s">
        <v>382</v>
      </c>
      <c r="N127" s="124">
        <v>4000</v>
      </c>
      <c r="O127" s="73"/>
    </row>
    <row r="128" spans="1:16" ht="14.1" customHeight="1" x14ac:dyDescent="0.2">
      <c r="A128" s="54">
        <v>114</v>
      </c>
      <c r="B128" s="323"/>
      <c r="C128" s="319"/>
      <c r="D128" s="1" t="s">
        <v>257</v>
      </c>
      <c r="E128" s="1" t="s">
        <v>90</v>
      </c>
      <c r="F128" s="79"/>
      <c r="G128" s="120">
        <v>30000</v>
      </c>
      <c r="H128" s="286">
        <v>1000</v>
      </c>
      <c r="I128" s="120"/>
      <c r="J128" s="120"/>
      <c r="K128" s="121"/>
      <c r="L128" s="122"/>
      <c r="M128" s="123" t="s">
        <v>381</v>
      </c>
      <c r="N128" s="124">
        <v>8000</v>
      </c>
      <c r="O128" s="52"/>
    </row>
    <row r="129" spans="1:15" ht="14.1" customHeight="1" x14ac:dyDescent="0.2">
      <c r="A129" s="54">
        <v>115</v>
      </c>
      <c r="B129" s="323"/>
      <c r="C129" s="319"/>
      <c r="D129" s="1" t="s">
        <v>258</v>
      </c>
      <c r="E129" s="1" t="s">
        <v>259</v>
      </c>
      <c r="F129" s="79"/>
      <c r="G129" s="80">
        <v>6000</v>
      </c>
      <c r="H129" s="276"/>
      <c r="I129" s="80"/>
      <c r="J129" s="270" t="s">
        <v>454</v>
      </c>
      <c r="K129" s="147">
        <v>800</v>
      </c>
      <c r="L129" s="52"/>
      <c r="M129" s="118"/>
      <c r="N129" s="125">
        <f>SUM(N118:N128)</f>
        <v>28365</v>
      </c>
      <c r="O129" s="52"/>
    </row>
    <row r="130" spans="1:15" ht="14.1" customHeight="1" x14ac:dyDescent="0.2">
      <c r="A130" s="54">
        <v>116</v>
      </c>
      <c r="B130" s="323"/>
      <c r="C130" s="319"/>
      <c r="D130" s="1" t="s">
        <v>387</v>
      </c>
      <c r="E130" s="1" t="s">
        <v>388</v>
      </c>
      <c r="F130" s="79"/>
      <c r="G130" s="80">
        <v>30000</v>
      </c>
      <c r="H130" s="276"/>
      <c r="I130" s="80"/>
      <c r="J130" s="146" t="s">
        <v>411</v>
      </c>
      <c r="K130" s="147">
        <v>5000</v>
      </c>
      <c r="L130" s="52"/>
      <c r="M130" s="142" t="s">
        <v>409</v>
      </c>
      <c r="N130" s="144">
        <v>4000</v>
      </c>
      <c r="O130" s="52"/>
    </row>
    <row r="131" spans="1:15" ht="14.1" customHeight="1" x14ac:dyDescent="0.2">
      <c r="A131" s="54">
        <v>117</v>
      </c>
      <c r="B131" s="323"/>
      <c r="C131" s="319"/>
      <c r="D131" s="1" t="s">
        <v>260</v>
      </c>
      <c r="E131" s="1" t="s">
        <v>261</v>
      </c>
      <c r="F131" s="79"/>
      <c r="G131" s="80">
        <v>40000</v>
      </c>
      <c r="H131" s="276"/>
      <c r="I131" s="80"/>
      <c r="J131" s="146" t="s">
        <v>412</v>
      </c>
      <c r="K131" s="147">
        <v>2400</v>
      </c>
      <c r="L131" s="19"/>
      <c r="M131" s="142" t="s">
        <v>402</v>
      </c>
      <c r="N131" s="144">
        <v>10000</v>
      </c>
      <c r="O131" s="52"/>
    </row>
    <row r="132" spans="1:15" ht="14.1" customHeight="1" x14ac:dyDescent="0.2">
      <c r="A132" s="54">
        <v>118</v>
      </c>
      <c r="B132" s="323"/>
      <c r="C132" s="319"/>
      <c r="D132" s="1" t="s">
        <v>262</v>
      </c>
      <c r="E132" s="1" t="s">
        <v>32</v>
      </c>
      <c r="F132" s="79"/>
      <c r="G132" s="86">
        <v>9000</v>
      </c>
      <c r="H132" s="287"/>
      <c r="I132" s="86"/>
      <c r="J132" s="146" t="s">
        <v>413</v>
      </c>
      <c r="K132" s="147">
        <v>1000</v>
      </c>
      <c r="L132" s="19"/>
      <c r="M132" s="142" t="s">
        <v>403</v>
      </c>
      <c r="N132" s="144">
        <v>720</v>
      </c>
      <c r="O132" s="52"/>
    </row>
    <row r="133" spans="1:15" ht="14.1" customHeight="1" x14ac:dyDescent="0.2">
      <c r="A133" s="54">
        <v>119</v>
      </c>
      <c r="B133" s="324" t="s">
        <v>95</v>
      </c>
      <c r="C133" s="325">
        <f>SUM(G133:G135)</f>
        <v>20650</v>
      </c>
      <c r="D133" s="87" t="s">
        <v>263</v>
      </c>
      <c r="E133" s="87" t="s">
        <v>33</v>
      </c>
      <c r="F133" s="81"/>
      <c r="G133" s="140">
        <v>20000</v>
      </c>
      <c r="H133" s="288"/>
      <c r="I133" s="140"/>
      <c r="J133" s="146" t="s">
        <v>416</v>
      </c>
      <c r="K133" s="147">
        <v>800</v>
      </c>
      <c r="L133" s="141"/>
      <c r="M133" s="142" t="s">
        <v>410</v>
      </c>
      <c r="N133" s="144">
        <v>1350</v>
      </c>
      <c r="O133" s="23"/>
    </row>
    <row r="134" spans="1:15" ht="14.1" customHeight="1" x14ac:dyDescent="0.2">
      <c r="A134" s="54">
        <v>120</v>
      </c>
      <c r="B134" s="324"/>
      <c r="C134" s="325"/>
      <c r="D134" s="82" t="s">
        <v>264</v>
      </c>
      <c r="E134" s="82" t="s">
        <v>265</v>
      </c>
      <c r="G134" s="84">
        <v>500</v>
      </c>
      <c r="H134" s="281"/>
      <c r="I134" s="84"/>
      <c r="J134" s="146" t="s">
        <v>417</v>
      </c>
      <c r="K134" s="147">
        <v>5000</v>
      </c>
      <c r="L134" s="19"/>
      <c r="M134" s="142" t="s">
        <v>404</v>
      </c>
      <c r="N134" s="144">
        <v>1000</v>
      </c>
      <c r="O134" s="19"/>
    </row>
    <row r="135" spans="1:15" ht="12.75" x14ac:dyDescent="0.2">
      <c r="A135" s="54">
        <v>121</v>
      </c>
      <c r="B135" s="324"/>
      <c r="C135" s="325"/>
      <c r="D135" s="82" t="s">
        <v>266</v>
      </c>
      <c r="E135" s="82" t="s">
        <v>267</v>
      </c>
      <c r="G135" s="84">
        <v>150</v>
      </c>
      <c r="H135" s="281"/>
      <c r="I135" s="84"/>
      <c r="J135" s="146" t="s">
        <v>418</v>
      </c>
      <c r="K135" s="147">
        <v>5000</v>
      </c>
      <c r="L135" s="19"/>
      <c r="M135" s="142" t="s">
        <v>405</v>
      </c>
      <c r="N135" s="144">
        <v>2500</v>
      </c>
      <c r="O135" s="19"/>
    </row>
    <row r="136" spans="1:15" ht="14.1" customHeight="1" x14ac:dyDescent="0.2">
      <c r="A136" s="54">
        <v>122</v>
      </c>
      <c r="B136" s="320" t="s">
        <v>447</v>
      </c>
      <c r="C136" s="326">
        <f>SUM(G136:G139)</f>
        <v>472045</v>
      </c>
      <c r="D136" s="1" t="s">
        <v>12</v>
      </c>
      <c r="E136" s="1" t="s">
        <v>268</v>
      </c>
      <c r="F136" s="67"/>
      <c r="G136" s="153">
        <v>20000</v>
      </c>
      <c r="H136" s="289"/>
      <c r="I136" s="153"/>
      <c r="J136" s="146"/>
      <c r="K136" s="148">
        <f>SUM(K129:K135)</f>
        <v>20000</v>
      </c>
      <c r="L136" s="19"/>
      <c r="M136" s="145"/>
      <c r="N136" s="143">
        <f>SUM(N130:N135)</f>
        <v>19570</v>
      </c>
      <c r="O136" s="72"/>
    </row>
    <row r="137" spans="1:15" ht="14.1" customHeight="1" x14ac:dyDescent="0.2">
      <c r="A137" s="54">
        <v>123</v>
      </c>
      <c r="B137" s="320"/>
      <c r="C137" s="327"/>
      <c r="D137" s="1" t="s">
        <v>13</v>
      </c>
      <c r="E137" s="1" t="s">
        <v>269</v>
      </c>
      <c r="F137" s="67"/>
      <c r="G137" s="154">
        <v>215000</v>
      </c>
      <c r="H137" s="290"/>
      <c r="I137" s="154"/>
      <c r="J137" s="105"/>
      <c r="K137" s="106"/>
      <c r="L137" s="107"/>
      <c r="M137" s="108" t="s">
        <v>344</v>
      </c>
      <c r="N137" s="197">
        <v>625</v>
      </c>
      <c r="O137" s="73"/>
    </row>
    <row r="138" spans="1:15" ht="14.1" customHeight="1" x14ac:dyDescent="0.2">
      <c r="A138" s="54">
        <v>124</v>
      </c>
      <c r="B138" s="320"/>
      <c r="C138" s="327"/>
      <c r="D138" s="1" t="s">
        <v>14</v>
      </c>
      <c r="E138" s="1" t="s">
        <v>34</v>
      </c>
      <c r="F138" s="67"/>
      <c r="G138" s="187">
        <v>117045</v>
      </c>
      <c r="H138" s="291"/>
      <c r="I138" s="187"/>
      <c r="J138" s="188" t="s">
        <v>509</v>
      </c>
      <c r="K138" s="189">
        <v>50000</v>
      </c>
      <c r="L138" s="72"/>
      <c r="M138" s="108" t="s">
        <v>345</v>
      </c>
      <c r="N138" s="197">
        <v>375</v>
      </c>
      <c r="O138" s="52"/>
    </row>
    <row r="139" spans="1:15" ht="14.1" customHeight="1" x14ac:dyDescent="0.2">
      <c r="A139" s="54">
        <v>125</v>
      </c>
      <c r="B139" s="317" t="s">
        <v>97</v>
      </c>
      <c r="C139" s="328"/>
      <c r="D139" s="1" t="s">
        <v>15</v>
      </c>
      <c r="E139" s="1" t="s">
        <v>270</v>
      </c>
      <c r="F139" s="67"/>
      <c r="G139" s="113">
        <v>120000</v>
      </c>
      <c r="H139" s="292"/>
      <c r="I139" s="113"/>
      <c r="J139" s="194" t="s">
        <v>452</v>
      </c>
      <c r="K139" s="195">
        <v>6000</v>
      </c>
      <c r="L139" s="52"/>
      <c r="M139" s="108" t="s">
        <v>346</v>
      </c>
      <c r="N139" s="197">
        <v>35200</v>
      </c>
      <c r="O139" s="52"/>
    </row>
    <row r="140" spans="1:15" ht="14.1" customHeight="1" x14ac:dyDescent="0.2">
      <c r="A140" s="54">
        <v>126</v>
      </c>
      <c r="B140" s="317"/>
      <c r="C140" s="329">
        <f>SUM(G140:G142)</f>
        <v>1252034.22</v>
      </c>
      <c r="D140" s="1" t="s">
        <v>16</v>
      </c>
      <c r="E140" s="1" t="s">
        <v>271</v>
      </c>
      <c r="F140" s="67"/>
      <c r="G140" s="80">
        <v>1038034.22</v>
      </c>
      <c r="H140" s="276">
        <v>462905.22</v>
      </c>
      <c r="I140" s="113"/>
      <c r="J140" s="188" t="s">
        <v>510</v>
      </c>
      <c r="K140" s="189">
        <v>61045</v>
      </c>
      <c r="L140" s="52"/>
      <c r="M140" s="108" t="s">
        <v>346</v>
      </c>
      <c r="N140" s="197">
        <v>19200</v>
      </c>
      <c r="O140" s="52"/>
    </row>
    <row r="141" spans="1:15" ht="13.5" customHeight="1" x14ac:dyDescent="0.2">
      <c r="A141" s="54">
        <v>127</v>
      </c>
      <c r="B141" s="317"/>
      <c r="C141" s="330"/>
      <c r="D141" s="1" t="s">
        <v>17</v>
      </c>
      <c r="E141" s="1" t="s">
        <v>272</v>
      </c>
      <c r="F141" s="67"/>
      <c r="G141" s="80">
        <v>0</v>
      </c>
      <c r="H141" s="276"/>
      <c r="I141" s="113"/>
      <c r="J141" s="218"/>
      <c r="K141" s="217">
        <f>SUM(K138:K140)</f>
        <v>117045</v>
      </c>
      <c r="L141" s="52"/>
      <c r="M141" s="108" t="s">
        <v>347</v>
      </c>
      <c r="N141" s="197">
        <v>20000</v>
      </c>
      <c r="O141" s="52"/>
    </row>
    <row r="142" spans="1:15" ht="14.1" customHeight="1" x14ac:dyDescent="0.2">
      <c r="A142" s="54">
        <v>128</v>
      </c>
      <c r="B142" s="317"/>
      <c r="C142" s="331"/>
      <c r="D142" s="1" t="s">
        <v>18</v>
      </c>
      <c r="E142" s="1" t="s">
        <v>273</v>
      </c>
      <c r="F142" s="67"/>
      <c r="G142" s="96">
        <v>214000</v>
      </c>
      <c r="H142" s="293">
        <v>16000</v>
      </c>
      <c r="I142" s="113"/>
      <c r="J142" s="104" t="s">
        <v>324</v>
      </c>
      <c r="K142" s="198">
        <v>2500</v>
      </c>
      <c r="L142" s="52"/>
      <c r="M142" s="108" t="s">
        <v>348</v>
      </c>
      <c r="N142" s="197">
        <v>3250</v>
      </c>
      <c r="O142" s="52"/>
    </row>
    <row r="143" spans="1:15" ht="21" customHeight="1" x14ac:dyDescent="0.25">
      <c r="A143" s="54">
        <v>129</v>
      </c>
      <c r="E143" s="167" t="s">
        <v>422</v>
      </c>
      <c r="G143" s="149">
        <f>SUM(G40:G142)</f>
        <v>7135379.2199999997</v>
      </c>
      <c r="H143" s="294">
        <f>SUM(H40:H142)</f>
        <v>504555.22</v>
      </c>
      <c r="I143" s="166"/>
      <c r="J143" s="220" t="s">
        <v>483</v>
      </c>
      <c r="K143" s="221">
        <v>8200</v>
      </c>
      <c r="L143" s="52"/>
      <c r="M143" s="222" t="s">
        <v>349</v>
      </c>
      <c r="N143" s="223">
        <v>1800</v>
      </c>
      <c r="O143" s="52"/>
    </row>
    <row r="144" spans="1:15" ht="14.1" customHeight="1" x14ac:dyDescent="0.25">
      <c r="F144" s="67"/>
      <c r="G144" s="60"/>
      <c r="H144" s="295"/>
      <c r="I144" s="60"/>
      <c r="J144" s="104" t="s">
        <v>480</v>
      </c>
      <c r="K144" s="198">
        <v>15500</v>
      </c>
      <c r="L144" s="52"/>
      <c r="M144" s="108" t="s">
        <v>350</v>
      </c>
      <c r="N144" s="197">
        <v>10000</v>
      </c>
      <c r="O144" s="52"/>
    </row>
    <row r="145" spans="1:16" ht="14.1" customHeight="1" x14ac:dyDescent="0.25">
      <c r="E145" s="20" t="s">
        <v>77</v>
      </c>
      <c r="F145" s="67"/>
      <c r="G145" s="8"/>
      <c r="H145" s="295"/>
      <c r="I145" s="8"/>
      <c r="J145" s="104" t="s">
        <v>325</v>
      </c>
      <c r="K145" s="198">
        <v>3600</v>
      </c>
      <c r="L145" s="52"/>
      <c r="M145" s="108" t="s">
        <v>351</v>
      </c>
      <c r="N145" s="197">
        <v>3000</v>
      </c>
      <c r="O145" s="52"/>
    </row>
    <row r="146" spans="1:16" ht="14.1" customHeight="1" x14ac:dyDescent="0.2">
      <c r="A146" s="54">
        <v>130</v>
      </c>
      <c r="B146" s="336" t="s">
        <v>117</v>
      </c>
      <c r="C146" s="337">
        <f>SUM(G146:G148)</f>
        <v>38633.97</v>
      </c>
      <c r="D146" s="1" t="s">
        <v>282</v>
      </c>
      <c r="E146" s="1" t="s">
        <v>36</v>
      </c>
      <c r="F146" s="67"/>
      <c r="G146" s="212">
        <v>38633.97</v>
      </c>
      <c r="H146" s="296"/>
      <c r="I146" s="61"/>
      <c r="J146" s="104" t="s">
        <v>326</v>
      </c>
      <c r="K146" s="198">
        <v>2500</v>
      </c>
      <c r="L146" s="52"/>
      <c r="M146" s="108" t="s">
        <v>406</v>
      </c>
      <c r="N146" s="197">
        <v>50000</v>
      </c>
      <c r="O146" s="52"/>
    </row>
    <row r="147" spans="1:16" ht="14.1" customHeight="1" x14ac:dyDescent="0.2">
      <c r="A147" s="54">
        <v>131</v>
      </c>
      <c r="B147" s="336"/>
      <c r="C147" s="337"/>
      <c r="D147" s="1" t="s">
        <v>283</v>
      </c>
      <c r="E147" s="1" t="s">
        <v>285</v>
      </c>
      <c r="F147" s="67"/>
      <c r="G147" s="61"/>
      <c r="H147" s="296"/>
      <c r="I147" s="61"/>
      <c r="J147" s="104" t="s">
        <v>327</v>
      </c>
      <c r="K147" s="198">
        <v>1030</v>
      </c>
      <c r="L147" s="52"/>
      <c r="M147" s="108" t="s">
        <v>352</v>
      </c>
      <c r="N147" s="197">
        <v>40000</v>
      </c>
      <c r="O147" s="52"/>
    </row>
    <row r="148" spans="1:16" ht="14.1" customHeight="1" x14ac:dyDescent="0.2">
      <c r="A148" s="54">
        <v>132</v>
      </c>
      <c r="B148" s="336"/>
      <c r="C148" s="337"/>
      <c r="D148" s="1" t="s">
        <v>284</v>
      </c>
      <c r="E148" s="1" t="s">
        <v>286</v>
      </c>
      <c r="F148" s="67"/>
      <c r="G148" s="85"/>
      <c r="H148" s="275"/>
      <c r="I148" s="61"/>
      <c r="J148" s="104" t="s">
        <v>328</v>
      </c>
      <c r="K148" s="198">
        <v>6200</v>
      </c>
      <c r="L148" s="52"/>
      <c r="M148" s="108" t="s">
        <v>353</v>
      </c>
      <c r="N148" s="197">
        <v>4000</v>
      </c>
      <c r="O148" s="52"/>
    </row>
    <row r="149" spans="1:16" ht="14.1" customHeight="1" x14ac:dyDescent="0.2">
      <c r="A149" s="54">
        <v>133</v>
      </c>
      <c r="B149" s="315" t="s">
        <v>96</v>
      </c>
      <c r="C149" s="314">
        <f>SUM(G149:G152)</f>
        <v>3641891.7</v>
      </c>
      <c r="D149" s="1" t="s">
        <v>19</v>
      </c>
      <c r="E149" s="1" t="s">
        <v>37</v>
      </c>
      <c r="F149" s="67"/>
      <c r="G149" s="85"/>
      <c r="H149" s="275"/>
      <c r="I149" s="61"/>
      <c r="J149" s="104" t="s">
        <v>329</v>
      </c>
      <c r="K149" s="198">
        <v>2500</v>
      </c>
      <c r="L149" s="52"/>
      <c r="M149" s="108" t="s">
        <v>354</v>
      </c>
      <c r="N149" s="197">
        <v>2700</v>
      </c>
      <c r="O149" s="52"/>
    </row>
    <row r="150" spans="1:16" ht="14.1" customHeight="1" x14ac:dyDescent="0.2">
      <c r="A150" s="54">
        <v>134</v>
      </c>
      <c r="B150" s="315"/>
      <c r="C150" s="314"/>
      <c r="D150" s="1" t="s">
        <v>20</v>
      </c>
      <c r="E150" s="1" t="s">
        <v>38</v>
      </c>
      <c r="F150" s="67"/>
      <c r="G150" s="212">
        <v>3581311.7</v>
      </c>
      <c r="H150" s="297">
        <v>298643.67</v>
      </c>
      <c r="I150" s="213"/>
      <c r="J150" s="104" t="s">
        <v>330</v>
      </c>
      <c r="K150" s="198">
        <v>52000</v>
      </c>
      <c r="L150" s="52"/>
      <c r="M150" s="108" t="s">
        <v>355</v>
      </c>
      <c r="N150" s="197">
        <v>2500</v>
      </c>
      <c r="O150" s="52"/>
      <c r="P150" s="271"/>
    </row>
    <row r="151" spans="1:16" ht="14.1" customHeight="1" x14ac:dyDescent="0.2">
      <c r="A151" s="54">
        <v>135</v>
      </c>
      <c r="B151" s="315"/>
      <c r="C151" s="314"/>
      <c r="D151" s="1" t="s">
        <v>21</v>
      </c>
      <c r="E151" s="1" t="s">
        <v>35</v>
      </c>
      <c r="F151" s="67"/>
      <c r="G151" s="212">
        <v>60580</v>
      </c>
      <c r="H151" s="297">
        <v>60580</v>
      </c>
      <c r="I151" s="61"/>
      <c r="J151" s="104" t="s">
        <v>331</v>
      </c>
      <c r="K151" s="198">
        <v>3500</v>
      </c>
      <c r="L151" s="52"/>
      <c r="M151" s="108" t="s">
        <v>356</v>
      </c>
      <c r="N151" s="197">
        <v>3000</v>
      </c>
      <c r="O151" s="52"/>
    </row>
    <row r="152" spans="1:16" ht="14.1" customHeight="1" x14ac:dyDescent="0.2">
      <c r="B152" s="315"/>
      <c r="C152" s="314"/>
      <c r="F152" s="67"/>
      <c r="G152" s="168"/>
      <c r="H152" s="298"/>
      <c r="I152" s="61"/>
      <c r="J152" s="104" t="s">
        <v>332</v>
      </c>
      <c r="K152" s="198">
        <v>375</v>
      </c>
      <c r="L152" s="52"/>
      <c r="M152" s="108" t="s">
        <v>357</v>
      </c>
      <c r="N152" s="197">
        <v>2400</v>
      </c>
      <c r="O152" s="52"/>
    </row>
    <row r="153" spans="1:16" ht="14.1" customHeight="1" x14ac:dyDescent="0.25">
      <c r="A153" s="54">
        <v>136</v>
      </c>
      <c r="E153" s="4" t="s">
        <v>82</v>
      </c>
      <c r="F153" s="67"/>
      <c r="G153" s="8">
        <f>SUM(G146:G152)</f>
        <v>3680525.6700000004</v>
      </c>
      <c r="H153" s="295">
        <f>SUM(H150:H152)</f>
        <v>359223.67</v>
      </c>
      <c r="I153" s="8"/>
      <c r="J153" s="104" t="s">
        <v>333</v>
      </c>
      <c r="K153" s="198">
        <v>2400</v>
      </c>
      <c r="L153" s="52"/>
      <c r="M153" s="108" t="s">
        <v>358</v>
      </c>
      <c r="N153" s="197">
        <v>600</v>
      </c>
      <c r="O153" s="19"/>
    </row>
    <row r="154" spans="1:16" ht="14.1" customHeight="1" x14ac:dyDescent="0.25">
      <c r="F154" s="67"/>
      <c r="G154" s="8"/>
      <c r="H154" s="295"/>
      <c r="I154" s="8"/>
      <c r="J154" s="104" t="s">
        <v>334</v>
      </c>
      <c r="K154" s="198">
        <v>150</v>
      </c>
      <c r="L154" s="52"/>
      <c r="M154" s="108" t="s">
        <v>359</v>
      </c>
      <c r="N154" s="197">
        <v>2000</v>
      </c>
      <c r="O154" s="19"/>
    </row>
    <row r="155" spans="1:16" ht="14.1" customHeight="1" x14ac:dyDescent="0.25">
      <c r="E155" s="20" t="s">
        <v>78</v>
      </c>
      <c r="F155" s="67"/>
      <c r="G155" s="8"/>
      <c r="H155" s="295"/>
      <c r="I155" s="8"/>
      <c r="J155" s="104" t="s">
        <v>335</v>
      </c>
      <c r="K155" s="198">
        <v>600</v>
      </c>
      <c r="L155" s="52"/>
      <c r="M155" s="108" t="s">
        <v>360</v>
      </c>
      <c r="N155" s="197">
        <v>6000</v>
      </c>
      <c r="O155" s="19"/>
    </row>
    <row r="156" spans="1:16" ht="14.1" customHeight="1" x14ac:dyDescent="0.25">
      <c r="A156" s="54">
        <v>137</v>
      </c>
      <c r="D156" s="1" t="s">
        <v>477</v>
      </c>
      <c r="E156" s="1" t="s">
        <v>39</v>
      </c>
      <c r="F156" s="67"/>
      <c r="G156" s="196">
        <v>4874.3999999999996</v>
      </c>
      <c r="H156" s="299">
        <v>72</v>
      </c>
      <c r="I156" s="61"/>
      <c r="J156" s="104" t="s">
        <v>336</v>
      </c>
      <c r="K156" s="198">
        <v>2300</v>
      </c>
      <c r="L156" s="52"/>
      <c r="M156" s="108" t="s">
        <v>451</v>
      </c>
      <c r="N156" s="197">
        <v>1000</v>
      </c>
      <c r="O156" s="19"/>
    </row>
    <row r="157" spans="1:16" ht="14.1" customHeight="1" x14ac:dyDescent="0.25">
      <c r="A157" s="54">
        <v>138</v>
      </c>
      <c r="E157" s="4" t="s">
        <v>84</v>
      </c>
      <c r="F157" s="67"/>
      <c r="G157" s="8">
        <v>4874.3999999999996</v>
      </c>
      <c r="H157" s="295">
        <f>SUM(H156)</f>
        <v>72</v>
      </c>
      <c r="I157" s="8"/>
      <c r="J157" s="104" t="s">
        <v>337</v>
      </c>
      <c r="K157" s="198">
        <v>1200</v>
      </c>
      <c r="L157" s="52"/>
      <c r="M157" s="108" t="s">
        <v>456</v>
      </c>
      <c r="N157" s="197">
        <v>6500</v>
      </c>
      <c r="O157" s="19"/>
    </row>
    <row r="158" spans="1:16" ht="14.1" customHeight="1" x14ac:dyDescent="0.25">
      <c r="F158" s="67"/>
      <c r="G158" s="8"/>
      <c r="H158" s="295"/>
      <c r="I158" s="8"/>
      <c r="J158" s="104" t="s">
        <v>338</v>
      </c>
      <c r="K158" s="198">
        <v>1100</v>
      </c>
      <c r="L158" s="52"/>
      <c r="M158" s="145"/>
      <c r="N158" s="193">
        <f>SUM(N137:N157)</f>
        <v>214150</v>
      </c>
      <c r="O158" s="19"/>
    </row>
    <row r="159" spans="1:16" ht="14.1" customHeight="1" x14ac:dyDescent="0.25">
      <c r="E159" s="20" t="s">
        <v>80</v>
      </c>
      <c r="F159" s="67"/>
      <c r="G159" s="8"/>
      <c r="H159" s="295"/>
      <c r="I159" s="8"/>
      <c r="J159" s="104" t="s">
        <v>339</v>
      </c>
      <c r="K159" s="198">
        <v>3500</v>
      </c>
      <c r="L159" s="52"/>
      <c r="O159" s="19"/>
    </row>
    <row r="160" spans="1:16" ht="14.1" customHeight="1" x14ac:dyDescent="0.25">
      <c r="A160" s="54">
        <v>139</v>
      </c>
      <c r="D160" s="1" t="s">
        <v>478</v>
      </c>
      <c r="E160" s="1" t="s">
        <v>39</v>
      </c>
      <c r="F160" s="67"/>
      <c r="G160" s="196">
        <v>1252.24</v>
      </c>
      <c r="H160" s="299">
        <v>286.32</v>
      </c>
      <c r="I160" s="61"/>
      <c r="J160" s="104" t="s">
        <v>340</v>
      </c>
      <c r="K160" s="198">
        <v>3000</v>
      </c>
      <c r="L160" s="214"/>
      <c r="M160" s="310" t="s">
        <v>476</v>
      </c>
      <c r="N160" s="215"/>
      <c r="O160" s="19"/>
    </row>
    <row r="161" spans="1:15" ht="14.1" customHeight="1" x14ac:dyDescent="0.25">
      <c r="A161" s="54">
        <v>140</v>
      </c>
      <c r="E161" s="4" t="s">
        <v>83</v>
      </c>
      <c r="F161" s="67"/>
      <c r="G161" s="8">
        <v>1252.24</v>
      </c>
      <c r="H161" s="295">
        <f>SUM(H160)</f>
        <v>286.32</v>
      </c>
      <c r="I161" s="8"/>
      <c r="J161" s="104" t="s">
        <v>341</v>
      </c>
      <c r="K161" s="198">
        <v>240</v>
      </c>
      <c r="L161" s="52"/>
      <c r="M161" s="215" t="s">
        <v>475</v>
      </c>
      <c r="N161" s="305">
        <v>1600000</v>
      </c>
      <c r="O161" s="19"/>
    </row>
    <row r="162" spans="1:15" ht="14.1" customHeight="1" x14ac:dyDescent="0.25">
      <c r="G162" s="8"/>
      <c r="H162" s="295"/>
      <c r="I162" s="8"/>
      <c r="J162" s="104" t="s">
        <v>407</v>
      </c>
      <c r="K162" s="198">
        <v>220</v>
      </c>
      <c r="L162" s="52"/>
      <c r="M162" s="215" t="s">
        <v>474</v>
      </c>
      <c r="N162" s="305">
        <v>80000</v>
      </c>
      <c r="O162" s="19"/>
    </row>
    <row r="163" spans="1:15" ht="14.1" customHeight="1" x14ac:dyDescent="0.25">
      <c r="G163" s="58"/>
      <c r="H163" s="300"/>
      <c r="I163" s="8"/>
      <c r="J163" s="104" t="s">
        <v>342</v>
      </c>
      <c r="K163" s="219">
        <v>1600</v>
      </c>
      <c r="L163" s="78"/>
      <c r="M163" s="307" t="s">
        <v>513</v>
      </c>
      <c r="N163" s="308">
        <v>298776</v>
      </c>
      <c r="O163" s="19"/>
    </row>
    <row r="164" spans="1:15" ht="13.5" customHeight="1" x14ac:dyDescent="0.25">
      <c r="A164" s="54">
        <v>141</v>
      </c>
      <c r="D164" s="12"/>
      <c r="E164" s="22" t="s">
        <v>41</v>
      </c>
      <c r="G164" s="8">
        <f>SUM(G143+G153+G157+G161)</f>
        <v>10822031.530000001</v>
      </c>
      <c r="H164" s="295">
        <f>H143+H153+H157+H161</f>
        <v>864137.20999999985</v>
      </c>
      <c r="I164" s="8"/>
      <c r="J164" s="104" t="s">
        <v>343</v>
      </c>
      <c r="K164" s="219">
        <v>450</v>
      </c>
      <c r="M164" s="307" t="s">
        <v>514</v>
      </c>
      <c r="N164" s="308">
        <v>50260</v>
      </c>
      <c r="O164" s="19"/>
    </row>
    <row r="165" spans="1:15" ht="14.1" customHeight="1" x14ac:dyDescent="0.25">
      <c r="D165" s="12"/>
      <c r="G165" s="8"/>
      <c r="H165" s="8"/>
      <c r="I165" s="8"/>
      <c r="J165" s="226" t="s">
        <v>482</v>
      </c>
      <c r="K165" s="219">
        <v>0</v>
      </c>
      <c r="M165" s="307" t="s">
        <v>517</v>
      </c>
      <c r="N165" s="309">
        <v>10320</v>
      </c>
      <c r="O165" s="19"/>
    </row>
    <row r="166" spans="1:15" ht="14.1" customHeight="1" x14ac:dyDescent="0.25">
      <c r="D166" s="12"/>
      <c r="G166" s="8"/>
      <c r="H166" s="8"/>
      <c r="I166" s="8"/>
      <c r="J166" s="224" t="s">
        <v>421</v>
      </c>
      <c r="K166" s="219">
        <v>2000</v>
      </c>
      <c r="L166" s="52"/>
      <c r="M166" s="307" t="s">
        <v>515</v>
      </c>
      <c r="N166" s="308">
        <v>2654.94</v>
      </c>
      <c r="O166" s="19"/>
    </row>
    <row r="167" spans="1:15" ht="14.1" customHeight="1" x14ac:dyDescent="0.25">
      <c r="J167" s="60"/>
      <c r="K167" s="225">
        <f>SUM(K142:K166)</f>
        <v>116665</v>
      </c>
      <c r="N167" s="227">
        <f>SUM(N161:N166)</f>
        <v>2042010.94</v>
      </c>
    </row>
    <row r="168" spans="1:15" ht="14.1" customHeight="1" x14ac:dyDescent="0.25">
      <c r="M168" s="306" t="s">
        <v>518</v>
      </c>
    </row>
    <row r="169" spans="1:15" ht="14.1" customHeight="1" x14ac:dyDescent="0.25">
      <c r="M169" s="306" t="s">
        <v>516</v>
      </c>
    </row>
  </sheetData>
  <mergeCells count="36">
    <mergeCell ref="K4:M4"/>
    <mergeCell ref="K5:L5"/>
    <mergeCell ref="K6:L6"/>
    <mergeCell ref="J40:K40"/>
    <mergeCell ref="B146:B148"/>
    <mergeCell ref="C146:C148"/>
    <mergeCell ref="B40:B49"/>
    <mergeCell ref="B50:B68"/>
    <mergeCell ref="C40:C49"/>
    <mergeCell ref="C50:C68"/>
    <mergeCell ref="F60:F64"/>
    <mergeCell ref="F55:F59"/>
    <mergeCell ref="F50:F54"/>
    <mergeCell ref="F45:F49"/>
    <mergeCell ref="J45:K45"/>
    <mergeCell ref="J60:K60"/>
    <mergeCell ref="B149:B152"/>
    <mergeCell ref="K69:L69"/>
    <mergeCell ref="B139:B142"/>
    <mergeCell ref="B69:B103"/>
    <mergeCell ref="C69:C103"/>
    <mergeCell ref="K73:L73"/>
    <mergeCell ref="B136:B138"/>
    <mergeCell ref="C104:C123"/>
    <mergeCell ref="B104:B123"/>
    <mergeCell ref="C124:C132"/>
    <mergeCell ref="B124:B132"/>
    <mergeCell ref="B133:B135"/>
    <mergeCell ref="C133:C135"/>
    <mergeCell ref="C136:C139"/>
    <mergeCell ref="C140:C142"/>
    <mergeCell ref="J54:K54"/>
    <mergeCell ref="J61:K61"/>
    <mergeCell ref="J62:K62"/>
    <mergeCell ref="J63:K63"/>
    <mergeCell ref="C149:C152"/>
  </mergeCells>
  <printOptions gridLines="1"/>
  <pageMargins left="0.25" right="0.25" top="0.75" bottom="0.75" header="0.3" footer="0.3"/>
  <pageSetup paperSize="5" scale="81" fitToHeight="0" orientation="landscape" verticalDpi="0" r:id="rId1"/>
  <rowBreaks count="3" manualBreakCount="3">
    <brk id="35" max="16383" man="1"/>
    <brk id="68" max="16383" man="1"/>
    <brk id="103" max="16383" man="1"/>
  </rowBreaks>
  <ignoredErrors>
    <ignoredError sqref="F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selection activeCell="J23" sqref="J23"/>
    </sheetView>
  </sheetViews>
  <sheetFormatPr defaultRowHeight="15" x14ac:dyDescent="0.25"/>
  <cols>
    <col min="1" max="1" width="11.42578125" customWidth="1"/>
    <col min="2" max="2" width="27.5703125" customWidth="1"/>
    <col min="3" max="3" width="4.28515625" customWidth="1"/>
    <col min="4" max="4" width="6.85546875" customWidth="1"/>
    <col min="5" max="5" width="16.7109375" customWidth="1"/>
    <col min="6" max="6" width="4.85546875" customWidth="1"/>
    <col min="7" max="7" width="17.85546875" customWidth="1"/>
    <col min="8" max="8" width="7.140625" customWidth="1"/>
    <col min="9" max="9" width="11.28515625" style="199" customWidth="1"/>
    <col min="12" max="12" width="89.28515625" customWidth="1"/>
  </cols>
  <sheetData>
    <row r="1" spans="1:12" ht="26.25" customHeight="1" x14ac:dyDescent="0.25">
      <c r="A1" s="353" t="s">
        <v>489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50.45" customHeight="1" x14ac:dyDescent="0.25">
      <c r="E2" s="269" t="s">
        <v>500</v>
      </c>
      <c r="F2" s="200"/>
      <c r="G2" s="231" t="s">
        <v>450</v>
      </c>
      <c r="H2" s="41"/>
      <c r="I2" s="211" t="s">
        <v>473</v>
      </c>
      <c r="J2" s="347" t="s">
        <v>464</v>
      </c>
      <c r="K2" s="347"/>
      <c r="L2" s="347"/>
    </row>
    <row r="3" spans="1:12" ht="11.45" customHeight="1" x14ac:dyDescent="0.25">
      <c r="A3" s="201"/>
      <c r="B3" s="201"/>
      <c r="C3" s="201"/>
      <c r="D3" s="201"/>
      <c r="E3" s="202"/>
      <c r="F3" s="202"/>
      <c r="G3" s="202"/>
      <c r="H3" s="202"/>
      <c r="I3" s="203"/>
      <c r="J3" s="41"/>
      <c r="K3" s="41"/>
      <c r="L3" s="41"/>
    </row>
    <row r="4" spans="1:12" ht="14.45" customHeight="1" x14ac:dyDescent="0.25">
      <c r="A4" s="201" t="s">
        <v>120</v>
      </c>
      <c r="B4" s="201"/>
      <c r="C4" s="201"/>
      <c r="D4" s="201"/>
      <c r="E4" s="204"/>
      <c r="F4" s="204"/>
      <c r="G4" s="204"/>
      <c r="H4" s="204"/>
      <c r="I4" s="203"/>
      <c r="J4" s="355"/>
      <c r="K4" s="355"/>
      <c r="L4" s="355"/>
    </row>
    <row r="5" spans="1:12" ht="14.45" customHeight="1" x14ac:dyDescent="0.25">
      <c r="A5" s="201"/>
      <c r="B5" s="201" t="s">
        <v>104</v>
      </c>
      <c r="C5" s="201"/>
      <c r="D5" s="201"/>
      <c r="E5" s="205">
        <v>2192000</v>
      </c>
      <c r="F5" s="205"/>
      <c r="G5" s="205">
        <f>Appropriations!C40</f>
        <v>2394100</v>
      </c>
      <c r="H5" s="205"/>
      <c r="I5" s="206">
        <f>(G5-E5)/E5</f>
        <v>9.2198905109489054E-2</v>
      </c>
      <c r="J5" s="354" t="s">
        <v>472</v>
      </c>
      <c r="K5" s="354"/>
      <c r="L5" s="354"/>
    </row>
    <row r="6" spans="1:12" ht="15.75" x14ac:dyDescent="0.25">
      <c r="A6" s="201"/>
      <c r="B6" s="201" t="s">
        <v>105</v>
      </c>
      <c r="C6" s="201"/>
      <c r="D6" s="201"/>
      <c r="E6" s="205">
        <v>1063500</v>
      </c>
      <c r="F6" s="205"/>
      <c r="G6" s="205">
        <f>Appropriations!C50</f>
        <v>1075550</v>
      </c>
      <c r="H6" s="205"/>
      <c r="I6" s="206">
        <f>(G6-E6)/E6</f>
        <v>1.1330512458862248E-2</v>
      </c>
      <c r="J6" s="354" t="s">
        <v>470</v>
      </c>
      <c r="K6" s="354"/>
      <c r="L6" s="354"/>
    </row>
    <row r="7" spans="1:12" ht="14.45" customHeight="1" x14ac:dyDescent="0.25">
      <c r="A7" s="207" t="s">
        <v>98</v>
      </c>
      <c r="B7" s="207"/>
      <c r="C7" s="207"/>
      <c r="D7" s="207"/>
      <c r="E7" s="208">
        <f>SUM(E5:E6)</f>
        <v>3255500</v>
      </c>
      <c r="F7" s="209"/>
      <c r="G7" s="208">
        <f>SUM(Appropriations!G40:G68)</f>
        <v>3469650</v>
      </c>
      <c r="H7" s="210"/>
      <c r="I7" s="203"/>
      <c r="J7" s="350" t="s">
        <v>496</v>
      </c>
      <c r="K7" s="350"/>
      <c r="L7" s="350"/>
    </row>
    <row r="8" spans="1:12" ht="15.75" x14ac:dyDescent="0.25">
      <c r="A8" s="207"/>
      <c r="B8" s="207"/>
      <c r="C8" s="207"/>
      <c r="D8" s="207"/>
      <c r="E8" s="210"/>
      <c r="F8" s="209"/>
      <c r="G8" s="210"/>
      <c r="H8" s="210"/>
      <c r="I8" s="203"/>
      <c r="J8" s="350"/>
      <c r="K8" s="350"/>
      <c r="L8" s="350"/>
    </row>
    <row r="9" spans="1:12" ht="18.600000000000001" customHeight="1" x14ac:dyDescent="0.25">
      <c r="A9" s="255"/>
      <c r="B9" s="255"/>
      <c r="C9" s="255"/>
      <c r="D9" s="255"/>
      <c r="E9" s="256"/>
      <c r="F9" s="257"/>
      <c r="G9" s="257"/>
      <c r="H9" s="257"/>
      <c r="I9" s="258"/>
      <c r="J9" s="259"/>
      <c r="K9" s="259"/>
      <c r="L9" s="259"/>
    </row>
    <row r="10" spans="1:12" ht="15.75" x14ac:dyDescent="0.25">
      <c r="A10" s="201" t="s">
        <v>92</v>
      </c>
      <c r="B10" s="201"/>
      <c r="C10" s="201"/>
      <c r="D10" s="201"/>
      <c r="E10" s="205"/>
      <c r="F10" s="205"/>
      <c r="G10" s="205"/>
      <c r="H10" s="205"/>
      <c r="I10" s="203"/>
      <c r="J10" s="349" t="s">
        <v>466</v>
      </c>
      <c r="K10" s="349"/>
      <c r="L10" s="349"/>
    </row>
    <row r="11" spans="1:12" ht="15.75" x14ac:dyDescent="0.25">
      <c r="A11" s="201"/>
      <c r="B11" s="207" t="s">
        <v>103</v>
      </c>
      <c r="C11" s="207"/>
      <c r="D11" s="207"/>
      <c r="E11" s="209">
        <v>1249350</v>
      </c>
      <c r="F11" s="205"/>
      <c r="G11" s="209">
        <f>SUM(Appropriations!G69:G103)</f>
        <v>1155675</v>
      </c>
      <c r="H11" s="209"/>
      <c r="I11" s="203">
        <f>(G11-E11)/E11</f>
        <v>-7.4978989074318644E-2</v>
      </c>
      <c r="J11" s="349" t="s">
        <v>481</v>
      </c>
      <c r="K11" s="349"/>
      <c r="L11" s="349"/>
    </row>
    <row r="12" spans="1:12" ht="15.75" x14ac:dyDescent="0.25">
      <c r="A12" s="201"/>
      <c r="B12" s="207"/>
      <c r="C12" s="207"/>
      <c r="D12" s="207"/>
      <c r="E12" s="209"/>
      <c r="F12" s="205"/>
      <c r="G12" s="209"/>
      <c r="H12" s="209"/>
      <c r="I12" s="203"/>
      <c r="J12" s="352" t="s">
        <v>504</v>
      </c>
      <c r="K12" s="352"/>
      <c r="L12" s="352"/>
    </row>
    <row r="13" spans="1:12" ht="14.1" customHeight="1" x14ac:dyDescent="0.25">
      <c r="A13" s="255"/>
      <c r="B13" s="260"/>
      <c r="C13" s="260"/>
      <c r="D13" s="260"/>
      <c r="E13" s="261"/>
      <c r="F13" s="257"/>
      <c r="G13" s="261"/>
      <c r="H13" s="261"/>
      <c r="I13" s="258"/>
      <c r="J13" s="262"/>
      <c r="K13" s="262"/>
      <c r="L13" s="262"/>
    </row>
    <row r="14" spans="1:12" ht="21.6" customHeight="1" x14ac:dyDescent="0.25">
      <c r="A14" s="201"/>
      <c r="B14" s="201"/>
      <c r="C14" s="201"/>
      <c r="D14" s="201"/>
      <c r="E14" s="209"/>
      <c r="F14" s="205"/>
      <c r="G14" s="205"/>
      <c r="H14" s="205"/>
      <c r="I14" s="203"/>
      <c r="J14" s="349" t="s">
        <v>461</v>
      </c>
      <c r="K14" s="349"/>
      <c r="L14" s="349"/>
    </row>
    <row r="15" spans="1:12" ht="15.75" x14ac:dyDescent="0.25">
      <c r="A15" s="201" t="s">
        <v>93</v>
      </c>
      <c r="B15" s="201"/>
      <c r="C15" s="201"/>
      <c r="D15" s="201"/>
      <c r="E15" s="209"/>
      <c r="F15" s="205"/>
      <c r="G15" s="205"/>
      <c r="H15" s="205"/>
      <c r="I15" s="203"/>
      <c r="J15" s="349" t="s">
        <v>463</v>
      </c>
      <c r="K15" s="349"/>
      <c r="L15" s="349"/>
    </row>
    <row r="16" spans="1:12" ht="15.75" x14ac:dyDescent="0.25">
      <c r="A16" s="201"/>
      <c r="B16" s="207" t="s">
        <v>106</v>
      </c>
      <c r="C16" s="207"/>
      <c r="D16" s="207"/>
      <c r="E16" s="209">
        <v>537200</v>
      </c>
      <c r="F16" s="205"/>
      <c r="G16" s="209">
        <f>Appropriations!C104</f>
        <v>599350</v>
      </c>
      <c r="H16" s="209"/>
      <c r="I16" s="203">
        <f>(G16-E16)/E16</f>
        <v>0.11569247952345495</v>
      </c>
      <c r="J16" s="349" t="s">
        <v>462</v>
      </c>
      <c r="K16" s="349"/>
      <c r="L16" s="349"/>
    </row>
    <row r="17" spans="1:12" ht="21.6" customHeight="1" x14ac:dyDescent="0.25">
      <c r="A17" s="263"/>
      <c r="B17" s="263"/>
      <c r="C17" s="263"/>
      <c r="D17" s="263"/>
      <c r="E17" s="264"/>
      <c r="F17" s="265"/>
      <c r="G17" s="265"/>
      <c r="H17" s="265"/>
      <c r="I17" s="266"/>
      <c r="J17" s="348" t="s">
        <v>465</v>
      </c>
      <c r="K17" s="348"/>
      <c r="L17" s="348"/>
    </row>
    <row r="18" spans="1:12" ht="18.600000000000001" customHeight="1" x14ac:dyDescent="0.25">
      <c r="A18" s="201"/>
      <c r="B18" s="201"/>
      <c r="C18" s="201"/>
      <c r="D18" s="201"/>
      <c r="E18" s="209"/>
      <c r="F18" s="205"/>
      <c r="G18" s="205"/>
      <c r="H18" s="205"/>
      <c r="I18" s="203"/>
      <c r="J18" s="245"/>
      <c r="K18" s="245"/>
      <c r="L18" s="245"/>
    </row>
    <row r="19" spans="1:12" ht="15.75" x14ac:dyDescent="0.25">
      <c r="A19" s="201" t="s">
        <v>94</v>
      </c>
      <c r="B19" s="201"/>
      <c r="C19" s="201"/>
      <c r="D19" s="201"/>
      <c r="E19" s="209"/>
      <c r="F19" s="205"/>
      <c r="G19" s="205"/>
      <c r="H19" s="205"/>
      <c r="I19" s="203"/>
      <c r="J19" s="349" t="s">
        <v>457</v>
      </c>
      <c r="K19" s="349"/>
      <c r="L19" s="349"/>
    </row>
    <row r="20" spans="1:12" ht="14.45" customHeight="1" x14ac:dyDescent="0.25">
      <c r="A20" s="201"/>
      <c r="B20" s="207" t="s">
        <v>107</v>
      </c>
      <c r="C20" s="207"/>
      <c r="D20" s="207"/>
      <c r="E20" s="209">
        <v>148450</v>
      </c>
      <c r="F20" s="205"/>
      <c r="G20" s="209">
        <f>Appropriations!C124</f>
        <v>165975</v>
      </c>
      <c r="H20" s="209"/>
      <c r="I20" s="203">
        <f>(G20-E20)/E20</f>
        <v>0.1180532165712361</v>
      </c>
      <c r="J20" s="350" t="s">
        <v>487</v>
      </c>
      <c r="K20" s="350"/>
      <c r="L20" s="350"/>
    </row>
    <row r="21" spans="1:12" ht="3.6" customHeight="1" x14ac:dyDescent="0.25">
      <c r="A21" s="201"/>
      <c r="B21" s="207"/>
      <c r="C21" s="207"/>
      <c r="D21" s="207"/>
      <c r="E21" s="209"/>
      <c r="F21" s="205"/>
      <c r="G21" s="209"/>
      <c r="H21" s="209"/>
      <c r="I21" s="203"/>
      <c r="J21" s="350"/>
      <c r="K21" s="350"/>
      <c r="L21" s="350"/>
    </row>
    <row r="22" spans="1:12" ht="15.75" customHeight="1" x14ac:dyDescent="0.25">
      <c r="A22" s="263"/>
      <c r="B22" s="263"/>
      <c r="C22" s="263"/>
      <c r="D22" s="263"/>
      <c r="E22" s="264"/>
      <c r="F22" s="265"/>
      <c r="G22" s="265"/>
      <c r="H22" s="265"/>
      <c r="I22" s="266"/>
      <c r="J22" s="351" t="s">
        <v>458</v>
      </c>
      <c r="K22" s="351"/>
      <c r="L22" s="351"/>
    </row>
    <row r="23" spans="1:12" ht="20.25" customHeight="1" x14ac:dyDescent="0.25">
      <c r="A23" s="201"/>
      <c r="B23" s="201"/>
      <c r="C23" s="201"/>
      <c r="D23" s="201"/>
      <c r="E23" s="209"/>
      <c r="F23" s="205"/>
      <c r="G23" s="205"/>
      <c r="H23" s="205"/>
      <c r="I23" s="203"/>
      <c r="J23" s="246"/>
      <c r="K23" s="246"/>
      <c r="L23" s="246"/>
    </row>
    <row r="24" spans="1:12" ht="15.75" x14ac:dyDescent="0.25">
      <c r="A24" s="201" t="s">
        <v>471</v>
      </c>
      <c r="B24" s="201"/>
      <c r="C24" s="201"/>
      <c r="D24" s="201"/>
      <c r="E24" s="209"/>
      <c r="F24" s="205"/>
      <c r="G24" s="205"/>
      <c r="H24" s="205"/>
      <c r="I24" s="203"/>
      <c r="J24" s="190"/>
      <c r="K24" s="190"/>
      <c r="L24" s="190"/>
    </row>
    <row r="25" spans="1:12" ht="14.45" customHeight="1" x14ac:dyDescent="0.25">
      <c r="A25" s="201"/>
      <c r="B25" s="207" t="s">
        <v>109</v>
      </c>
      <c r="C25" s="207"/>
      <c r="D25" s="207"/>
      <c r="E25" s="209">
        <v>14150</v>
      </c>
      <c r="F25" s="205"/>
      <c r="G25" s="209">
        <f>Appropriations!C133</f>
        <v>20650</v>
      </c>
      <c r="H25" s="209"/>
      <c r="I25" s="203">
        <f>(G25-E25)/E25</f>
        <v>0.45936395759717313</v>
      </c>
      <c r="J25" s="350" t="s">
        <v>459</v>
      </c>
      <c r="K25" s="350"/>
      <c r="L25" s="350"/>
    </row>
    <row r="26" spans="1:12" ht="26.45" customHeight="1" x14ac:dyDescent="0.25">
      <c r="A26" s="255"/>
      <c r="B26" s="255"/>
      <c r="C26" s="255"/>
      <c r="D26" s="255"/>
      <c r="E26" s="261"/>
      <c r="F26" s="257"/>
      <c r="G26" s="257"/>
      <c r="H26" s="257"/>
      <c r="I26" s="258"/>
      <c r="J26" s="259"/>
      <c r="K26" s="259"/>
      <c r="L26" s="259"/>
    </row>
    <row r="27" spans="1:12" ht="15.75" x14ac:dyDescent="0.25">
      <c r="A27" s="201" t="s">
        <v>110</v>
      </c>
      <c r="B27" s="201"/>
      <c r="C27" s="201"/>
      <c r="D27" s="201"/>
      <c r="E27" s="209"/>
      <c r="F27" s="205"/>
      <c r="G27" s="205"/>
      <c r="H27" s="205"/>
      <c r="I27" s="203"/>
      <c r="J27" s="349" t="s">
        <v>469</v>
      </c>
      <c r="K27" s="349"/>
      <c r="L27" s="349"/>
    </row>
    <row r="28" spans="1:12" ht="15.75" x14ac:dyDescent="0.25">
      <c r="A28" s="201"/>
      <c r="B28" s="207" t="s">
        <v>111</v>
      </c>
      <c r="C28" s="207"/>
      <c r="D28" s="207"/>
      <c r="E28" s="209">
        <v>416000</v>
      </c>
      <c r="F28" s="205"/>
      <c r="G28" s="209">
        <f>Appropriations!C136</f>
        <v>472045</v>
      </c>
      <c r="H28" s="209"/>
      <c r="I28" s="203">
        <f>(G28-E28)/E28</f>
        <v>0.1347235576923077</v>
      </c>
      <c r="J28" s="357" t="s">
        <v>488</v>
      </c>
      <c r="K28" s="357"/>
      <c r="L28" s="357"/>
    </row>
    <row r="29" spans="1:12" ht="14.1" customHeight="1" x14ac:dyDescent="0.25">
      <c r="A29" s="201"/>
      <c r="B29" s="201"/>
      <c r="C29" s="201"/>
      <c r="D29" s="201"/>
      <c r="E29" s="209"/>
      <c r="F29" s="205"/>
      <c r="G29" s="205"/>
      <c r="H29" s="205"/>
      <c r="I29" s="203"/>
      <c r="J29" s="358" t="s">
        <v>460</v>
      </c>
      <c r="K29" s="358"/>
      <c r="L29" s="358"/>
    </row>
    <row r="30" spans="1:12" ht="20.100000000000001" customHeight="1" x14ac:dyDescent="0.25">
      <c r="A30" s="255"/>
      <c r="B30" s="255"/>
      <c r="C30" s="255"/>
      <c r="D30" s="255"/>
      <c r="E30" s="261"/>
      <c r="F30" s="257"/>
      <c r="G30" s="257"/>
      <c r="H30" s="257"/>
      <c r="I30" s="258"/>
      <c r="J30" s="267"/>
      <c r="K30" s="267"/>
      <c r="L30" s="267"/>
    </row>
    <row r="31" spans="1:12" ht="15.75" x14ac:dyDescent="0.25">
      <c r="A31" s="201" t="s">
        <v>112</v>
      </c>
      <c r="B31" s="201"/>
      <c r="C31" s="201"/>
      <c r="D31" s="201"/>
      <c r="E31" s="205"/>
      <c r="F31" s="205"/>
      <c r="G31" s="205"/>
      <c r="H31" s="205"/>
      <c r="I31" s="203"/>
      <c r="J31" s="190"/>
      <c r="K31" s="190"/>
      <c r="L31" s="190"/>
    </row>
    <row r="32" spans="1:12" ht="15.75" x14ac:dyDescent="0.25">
      <c r="A32" s="201"/>
      <c r="B32" s="201" t="s">
        <v>113</v>
      </c>
      <c r="C32" s="201"/>
      <c r="D32" s="201"/>
      <c r="E32" s="205">
        <v>1447480.89</v>
      </c>
      <c r="F32" s="205"/>
      <c r="G32" s="205">
        <f>Appropriations!G140</f>
        <v>1038034.22</v>
      </c>
      <c r="H32" s="205"/>
      <c r="I32" s="203">
        <f>(G32-E32)/E32</f>
        <v>-0.28286844602141858</v>
      </c>
      <c r="J32" s="349" t="s">
        <v>468</v>
      </c>
      <c r="K32" s="349"/>
      <c r="L32" s="349"/>
    </row>
    <row r="33" spans="1:12" ht="15.75" x14ac:dyDescent="0.25">
      <c r="A33" s="201"/>
      <c r="B33" s="201" t="s">
        <v>114</v>
      </c>
      <c r="C33" s="201"/>
      <c r="D33" s="201"/>
      <c r="E33" s="205">
        <v>66500</v>
      </c>
      <c r="F33" s="205"/>
      <c r="G33" s="205">
        <f>Appropriations!G142</f>
        <v>214000</v>
      </c>
      <c r="H33" s="205"/>
      <c r="I33" s="203">
        <f>(G33-E33)/E33</f>
        <v>2.2180451127819549</v>
      </c>
      <c r="J33" s="356" t="s">
        <v>467</v>
      </c>
      <c r="K33" s="356"/>
      <c r="L33" s="356"/>
    </row>
    <row r="34" spans="1:12" ht="15.75" x14ac:dyDescent="0.25">
      <c r="A34" s="207" t="s">
        <v>115</v>
      </c>
      <c r="B34" s="207"/>
      <c r="C34" s="207"/>
      <c r="D34" s="207"/>
      <c r="E34" s="208">
        <f>SUM(E32:E33)</f>
        <v>1513980.89</v>
      </c>
      <c r="F34" s="205"/>
      <c r="G34" s="208">
        <f>SUM(G32:G33)</f>
        <v>1252034.22</v>
      </c>
      <c r="H34" s="210"/>
      <c r="I34" s="203"/>
      <c r="J34" s="356"/>
      <c r="K34" s="356"/>
      <c r="L34" s="356"/>
    </row>
    <row r="35" spans="1:12" ht="28.5" customHeight="1" x14ac:dyDescent="0.25">
      <c r="A35" s="255"/>
      <c r="B35" s="255"/>
      <c r="C35" s="255"/>
      <c r="D35" s="255"/>
      <c r="E35" s="257"/>
      <c r="F35" s="257"/>
      <c r="G35" s="257"/>
      <c r="H35" s="257"/>
      <c r="I35" s="258"/>
      <c r="J35" s="268"/>
      <c r="K35" s="268"/>
      <c r="L35" s="268"/>
    </row>
    <row r="36" spans="1:12" ht="14.45" customHeight="1" x14ac:dyDescent="0.25">
      <c r="A36" s="207" t="s">
        <v>99</v>
      </c>
      <c r="B36" s="201"/>
      <c r="C36" s="201"/>
      <c r="D36" s="201"/>
      <c r="E36" s="208">
        <f>SUM(E7+E11+E16+E20+E25+E28+E34)</f>
        <v>7134630.8899999997</v>
      </c>
      <c r="F36" s="205"/>
      <c r="G36" s="208">
        <f>SUM(G7+G11+G16+G20+G25+G28+G34)</f>
        <v>7135379.2199999997</v>
      </c>
      <c r="H36" s="210"/>
      <c r="I36" s="203">
        <f>(G36-E36)/E36</f>
        <v>1.048869957728219E-4</v>
      </c>
      <c r="J36" s="350" t="s">
        <v>499</v>
      </c>
      <c r="K36" s="350"/>
      <c r="L36" s="350"/>
    </row>
    <row r="37" spans="1:12" x14ac:dyDescent="0.25">
      <c r="A37" s="190"/>
      <c r="B37" s="190"/>
      <c r="C37" s="190"/>
      <c r="E37" s="191"/>
      <c r="F37" s="191"/>
      <c r="G37" s="191"/>
      <c r="H37" s="191"/>
      <c r="J37" s="350"/>
      <c r="K37" s="350"/>
      <c r="L37" s="350"/>
    </row>
    <row r="38" spans="1:12" x14ac:dyDescent="0.25">
      <c r="A38" s="190"/>
      <c r="B38" s="190"/>
      <c r="C38" s="190"/>
      <c r="E38" s="191"/>
      <c r="F38" s="191"/>
      <c r="G38" s="191"/>
      <c r="H38" s="191"/>
      <c r="J38" s="350"/>
      <c r="K38" s="350"/>
      <c r="L38" s="350"/>
    </row>
    <row r="39" spans="1:12" x14ac:dyDescent="0.25">
      <c r="A39" s="190"/>
      <c r="B39" s="190"/>
      <c r="C39" s="190"/>
      <c r="E39" s="191"/>
      <c r="F39" s="191"/>
      <c r="G39" s="191"/>
      <c r="H39" s="191"/>
      <c r="J39" s="190"/>
      <c r="K39" s="190"/>
      <c r="L39" s="190"/>
    </row>
    <row r="40" spans="1:12" x14ac:dyDescent="0.25">
      <c r="A40" s="190"/>
      <c r="B40" s="190"/>
      <c r="C40" s="190"/>
      <c r="E40" s="192"/>
      <c r="F40" s="192"/>
      <c r="G40" s="192"/>
      <c r="H40" s="192"/>
      <c r="J40" s="190"/>
      <c r="K40" s="190"/>
      <c r="L40" s="190"/>
    </row>
    <row r="41" spans="1:12" x14ac:dyDescent="0.25">
      <c r="A41" s="190"/>
      <c r="B41" s="190"/>
      <c r="C41" s="190"/>
      <c r="J41" s="190"/>
      <c r="K41" s="190"/>
      <c r="L41" s="190"/>
    </row>
  </sheetData>
  <mergeCells count="23">
    <mergeCell ref="J36:L38"/>
    <mergeCell ref="A1:L1"/>
    <mergeCell ref="J5:L5"/>
    <mergeCell ref="J4:L4"/>
    <mergeCell ref="J6:L6"/>
    <mergeCell ref="J25:L25"/>
    <mergeCell ref="J14:L14"/>
    <mergeCell ref="J11:L11"/>
    <mergeCell ref="J10:L10"/>
    <mergeCell ref="J33:L34"/>
    <mergeCell ref="J32:L32"/>
    <mergeCell ref="J27:L27"/>
    <mergeCell ref="J28:L28"/>
    <mergeCell ref="J29:L29"/>
    <mergeCell ref="J15:L15"/>
    <mergeCell ref="J16:L16"/>
    <mergeCell ref="J2:L2"/>
    <mergeCell ref="J17:L17"/>
    <mergeCell ref="J19:L19"/>
    <mergeCell ref="J20:L21"/>
    <mergeCell ref="J22:L22"/>
    <mergeCell ref="J7:L8"/>
    <mergeCell ref="J12:L12"/>
  </mergeCells>
  <pageMargins left="0.25" right="0.25" top="0.75" bottom="0.75" header="0.3" footer="0.3"/>
  <pageSetup paperSize="5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>
      <selection activeCell="E33" sqref="E33"/>
    </sheetView>
  </sheetViews>
  <sheetFormatPr defaultRowHeight="15" x14ac:dyDescent="0.25"/>
  <cols>
    <col min="1" max="1" width="17.85546875" customWidth="1"/>
    <col min="3" max="3" width="45.28515625" customWidth="1"/>
    <col min="4" max="4" width="1.5703125" customWidth="1"/>
    <col min="5" max="5" width="15" customWidth="1"/>
    <col min="6" max="6" width="15.85546875" customWidth="1"/>
  </cols>
  <sheetData>
    <row r="1" spans="1:6" ht="31.5" customHeight="1" x14ac:dyDescent="0.25">
      <c r="B1" s="359" t="s">
        <v>503</v>
      </c>
      <c r="C1" s="359"/>
      <c r="D1" s="359"/>
      <c r="E1" s="359"/>
      <c r="F1" s="359"/>
    </row>
    <row r="2" spans="1:6" x14ac:dyDescent="0.25">
      <c r="A2" s="40"/>
      <c r="B2" s="360" t="s">
        <v>76</v>
      </c>
      <c r="C2" s="360"/>
      <c r="D2" s="360"/>
      <c r="E2" s="360"/>
      <c r="F2" s="360"/>
    </row>
    <row r="3" spans="1:6" x14ac:dyDescent="0.25">
      <c r="A3" s="40"/>
      <c r="B3" s="361" t="s">
        <v>120</v>
      </c>
      <c r="C3" s="361"/>
      <c r="D3" s="24"/>
      <c r="E3" s="25"/>
      <c r="F3" s="24"/>
    </row>
    <row r="4" spans="1:6" x14ac:dyDescent="0.25">
      <c r="A4" s="40"/>
      <c r="B4" s="24"/>
      <c r="C4" s="24" t="s">
        <v>104</v>
      </c>
      <c r="D4" s="24"/>
      <c r="E4" s="31">
        <f>Appropriations!C40</f>
        <v>2394100</v>
      </c>
      <c r="F4" s="27"/>
    </row>
    <row r="5" spans="1:6" x14ac:dyDescent="0.25">
      <c r="A5" s="40"/>
      <c r="B5" s="24"/>
      <c r="C5" s="24" t="s">
        <v>105</v>
      </c>
      <c r="D5" s="24"/>
      <c r="E5" s="31">
        <f>Appropriations!C50</f>
        <v>1075550</v>
      </c>
      <c r="F5" s="27"/>
    </row>
    <row r="6" spans="1:6" x14ac:dyDescent="0.25">
      <c r="A6" s="40"/>
      <c r="B6" s="362" t="s">
        <v>98</v>
      </c>
      <c r="C6" s="362"/>
      <c r="D6" s="24"/>
      <c r="E6" s="31"/>
      <c r="F6" s="26">
        <f>SUM(E4:E5)</f>
        <v>3469650</v>
      </c>
    </row>
    <row r="7" spans="1:6" x14ac:dyDescent="0.25">
      <c r="A7" s="40"/>
      <c r="B7" s="34"/>
      <c r="C7" s="34"/>
      <c r="D7" s="24"/>
      <c r="E7" s="27"/>
      <c r="F7" s="31"/>
    </row>
    <row r="8" spans="1:6" x14ac:dyDescent="0.25">
      <c r="A8" s="40"/>
      <c r="B8" s="361" t="s">
        <v>92</v>
      </c>
      <c r="C8" s="361"/>
      <c r="D8" s="24"/>
      <c r="E8" s="27"/>
      <c r="F8" s="27"/>
    </row>
    <row r="9" spans="1:6" x14ac:dyDescent="0.25">
      <c r="A9" s="40"/>
      <c r="B9" s="36"/>
      <c r="C9" s="36" t="s">
        <v>103</v>
      </c>
      <c r="D9" s="24"/>
      <c r="E9" s="27"/>
      <c r="F9" s="26">
        <f>Appropriations!C69</f>
        <v>1155675</v>
      </c>
    </row>
    <row r="10" spans="1:6" x14ac:dyDescent="0.25">
      <c r="A10" s="40"/>
      <c r="B10" s="24"/>
      <c r="C10" s="24"/>
      <c r="D10" s="24"/>
      <c r="E10" s="27"/>
      <c r="F10" s="27"/>
    </row>
    <row r="11" spans="1:6" x14ac:dyDescent="0.25">
      <c r="A11" s="40"/>
      <c r="B11" s="361" t="s">
        <v>93</v>
      </c>
      <c r="C11" s="361"/>
      <c r="D11" s="24"/>
      <c r="E11" s="27"/>
      <c r="F11" s="27"/>
    </row>
    <row r="12" spans="1:6" x14ac:dyDescent="0.25">
      <c r="A12" s="40"/>
      <c r="B12" s="24"/>
      <c r="C12" s="24" t="s">
        <v>106</v>
      </c>
      <c r="D12" s="24"/>
      <c r="E12" s="31"/>
      <c r="F12" s="26">
        <f>Appropriations!C104</f>
        <v>599350</v>
      </c>
    </row>
    <row r="13" spans="1:6" x14ac:dyDescent="0.25">
      <c r="A13" s="40"/>
      <c r="B13" s="24"/>
      <c r="C13" s="24"/>
      <c r="D13" s="24"/>
      <c r="E13" s="31"/>
      <c r="F13" s="27"/>
    </row>
    <row r="14" spans="1:6" x14ac:dyDescent="0.25">
      <c r="B14" s="361" t="s">
        <v>94</v>
      </c>
      <c r="C14" s="361"/>
      <c r="D14" s="24"/>
      <c r="E14" s="27"/>
      <c r="F14" s="27"/>
    </row>
    <row r="15" spans="1:6" x14ac:dyDescent="0.25">
      <c r="B15" s="36"/>
      <c r="C15" s="36" t="s">
        <v>107</v>
      </c>
      <c r="D15" s="24"/>
      <c r="E15" s="27"/>
      <c r="F15" s="26">
        <f>Appropriations!C124</f>
        <v>165975</v>
      </c>
    </row>
    <row r="16" spans="1:6" x14ac:dyDescent="0.25">
      <c r="B16" s="24"/>
      <c r="C16" s="24"/>
      <c r="D16" s="24"/>
      <c r="E16" s="27"/>
      <c r="F16" s="27"/>
    </row>
    <row r="17" spans="2:6" x14ac:dyDescent="0.25">
      <c r="B17" s="361" t="s">
        <v>108</v>
      </c>
      <c r="C17" s="361"/>
      <c r="D17" s="24"/>
      <c r="E17" s="27"/>
      <c r="F17" s="27"/>
    </row>
    <row r="18" spans="2:6" x14ac:dyDescent="0.25">
      <c r="B18" s="36"/>
      <c r="C18" s="36" t="s">
        <v>109</v>
      </c>
      <c r="D18" s="24"/>
      <c r="E18" s="27"/>
      <c r="F18" s="26">
        <f>Appropriations!C133</f>
        <v>20650</v>
      </c>
    </row>
    <row r="19" spans="2:6" x14ac:dyDescent="0.25">
      <c r="B19" s="24"/>
      <c r="C19" s="24"/>
      <c r="D19" s="24"/>
      <c r="E19" s="27"/>
      <c r="F19" s="27"/>
    </row>
    <row r="20" spans="2:6" x14ac:dyDescent="0.25">
      <c r="B20" s="361" t="s">
        <v>110</v>
      </c>
      <c r="C20" s="361"/>
      <c r="D20" s="24"/>
      <c r="E20" s="27"/>
      <c r="F20" s="27"/>
    </row>
    <row r="21" spans="2:6" x14ac:dyDescent="0.25">
      <c r="B21" s="36"/>
      <c r="C21" s="36" t="s">
        <v>111</v>
      </c>
      <c r="D21" s="24"/>
      <c r="E21" s="27"/>
      <c r="F21" s="26">
        <f>Appropriations!C136</f>
        <v>472045</v>
      </c>
    </row>
    <row r="22" spans="2:6" x14ac:dyDescent="0.25">
      <c r="B22" s="24"/>
      <c r="C22" s="24"/>
      <c r="D22" s="24"/>
      <c r="E22" s="27"/>
      <c r="F22" s="27"/>
    </row>
    <row r="23" spans="2:6" x14ac:dyDescent="0.25">
      <c r="B23" s="361" t="s">
        <v>112</v>
      </c>
      <c r="C23" s="361"/>
      <c r="D23" s="24"/>
      <c r="E23" s="27"/>
      <c r="F23" s="27"/>
    </row>
    <row r="24" spans="2:6" x14ac:dyDescent="0.25">
      <c r="B24" s="35"/>
      <c r="C24" s="37" t="s">
        <v>113</v>
      </c>
      <c r="D24" s="24"/>
      <c r="E24" s="27">
        <f>Appropriations!G140</f>
        <v>1038034.22</v>
      </c>
      <c r="F24" s="27"/>
    </row>
    <row r="25" spans="2:6" x14ac:dyDescent="0.25">
      <c r="B25" s="35"/>
      <c r="C25" s="37" t="s">
        <v>114</v>
      </c>
      <c r="D25" s="24"/>
      <c r="E25" s="56">
        <f>Appropriations!G142</f>
        <v>214000</v>
      </c>
      <c r="F25" s="27"/>
    </row>
    <row r="26" spans="2:6" x14ac:dyDescent="0.25">
      <c r="B26" s="362" t="s">
        <v>115</v>
      </c>
      <c r="C26" s="362"/>
      <c r="D26" s="24"/>
      <c r="E26" s="27"/>
      <c r="F26" s="26">
        <f>Appropriations!C140</f>
        <v>1252034.22</v>
      </c>
    </row>
    <row r="27" spans="2:6" x14ac:dyDescent="0.25">
      <c r="B27" s="24"/>
      <c r="C27" s="24"/>
      <c r="D27" s="24"/>
      <c r="E27" s="27"/>
      <c r="F27" s="27"/>
    </row>
    <row r="28" spans="2:6" ht="15.75" thickBot="1" x14ac:dyDescent="0.3">
      <c r="B28" s="364" t="s">
        <v>99</v>
      </c>
      <c r="C28" s="364"/>
      <c r="D28" s="28"/>
      <c r="E28" s="26"/>
      <c r="F28" s="29">
        <f>SUM(F6:F27)</f>
        <v>7135379.2199999997</v>
      </c>
    </row>
    <row r="29" spans="2:6" ht="15.75" thickTop="1" x14ac:dyDescent="0.25">
      <c r="B29" s="30"/>
      <c r="C29" s="30"/>
      <c r="D29" s="25"/>
      <c r="E29" s="31"/>
      <c r="F29" s="32"/>
    </row>
    <row r="30" spans="2:6" x14ac:dyDescent="0.25">
      <c r="B30" s="30"/>
      <c r="C30" s="30"/>
      <c r="D30" s="25"/>
      <c r="E30" s="25"/>
      <c r="F30" s="33"/>
    </row>
    <row r="31" spans="2:6" x14ac:dyDescent="0.25">
      <c r="B31" s="360" t="s">
        <v>77</v>
      </c>
      <c r="C31" s="360"/>
      <c r="D31" s="360"/>
      <c r="E31" s="360"/>
      <c r="F31" s="360"/>
    </row>
    <row r="32" spans="2:6" x14ac:dyDescent="0.25">
      <c r="B32" s="361" t="s">
        <v>116</v>
      </c>
      <c r="C32" s="361"/>
      <c r="D32" s="24"/>
      <c r="E32" s="31"/>
      <c r="F32" s="27"/>
    </row>
    <row r="33" spans="2:6" x14ac:dyDescent="0.25">
      <c r="B33" s="24"/>
      <c r="C33" s="24" t="s">
        <v>103</v>
      </c>
      <c r="D33" s="24"/>
      <c r="E33" s="38">
        <f>Appropriations!C146</f>
        <v>38633.97</v>
      </c>
      <c r="F33" s="27"/>
    </row>
    <row r="34" spans="2:6" x14ac:dyDescent="0.25">
      <c r="B34" s="24"/>
      <c r="C34" s="24" t="s">
        <v>111</v>
      </c>
      <c r="D34" s="24"/>
      <c r="E34" s="31">
        <f>Appropriations!C149</f>
        <v>3641891.7</v>
      </c>
      <c r="F34" s="27"/>
    </row>
    <row r="35" spans="2:6" x14ac:dyDescent="0.25">
      <c r="B35" s="24"/>
      <c r="C35" s="24"/>
      <c r="D35" s="24"/>
      <c r="E35" s="31"/>
      <c r="F35" s="27"/>
    </row>
    <row r="36" spans="2:6" ht="15.75" thickBot="1" x14ac:dyDescent="0.3">
      <c r="B36" s="364" t="s">
        <v>100</v>
      </c>
      <c r="C36" s="364"/>
      <c r="D36" s="28"/>
      <c r="E36" s="26"/>
      <c r="F36" s="29">
        <f>SUM(E33+E34)</f>
        <v>3680525.6700000004</v>
      </c>
    </row>
    <row r="37" spans="2:6" ht="15.75" thickTop="1" x14ac:dyDescent="0.25">
      <c r="B37" s="30"/>
      <c r="C37" s="30"/>
      <c r="D37" s="25"/>
      <c r="E37" s="31"/>
      <c r="F37" s="32"/>
    </row>
    <row r="38" spans="2:6" x14ac:dyDescent="0.25">
      <c r="B38" s="24"/>
      <c r="C38" s="24"/>
      <c r="D38" s="24"/>
      <c r="E38" s="24"/>
      <c r="F38" s="24"/>
    </row>
    <row r="39" spans="2:6" x14ac:dyDescent="0.25">
      <c r="B39" s="365" t="s">
        <v>78</v>
      </c>
      <c r="C39" s="365"/>
      <c r="D39" s="365"/>
      <c r="E39" s="365"/>
      <c r="F39" s="365"/>
    </row>
    <row r="40" spans="2:6" x14ac:dyDescent="0.25">
      <c r="B40" s="361" t="s">
        <v>93</v>
      </c>
      <c r="C40" s="361"/>
      <c r="D40" s="24"/>
      <c r="E40" s="31"/>
      <c r="F40" s="27"/>
    </row>
    <row r="41" spans="2:6" x14ac:dyDescent="0.25">
      <c r="B41" s="24"/>
      <c r="C41" s="24" t="s">
        <v>118</v>
      </c>
      <c r="D41" s="24"/>
      <c r="E41" s="31"/>
      <c r="F41" s="26">
        <f>Appropriations!G157</f>
        <v>4874.3999999999996</v>
      </c>
    </row>
    <row r="42" spans="2:6" x14ac:dyDescent="0.25">
      <c r="B42" s="34"/>
      <c r="C42" s="34"/>
      <c r="D42" s="24"/>
      <c r="E42" s="27"/>
      <c r="F42" s="31"/>
    </row>
    <row r="43" spans="2:6" ht="15.75" thickBot="1" x14ac:dyDescent="0.3">
      <c r="B43" s="364" t="s">
        <v>101</v>
      </c>
      <c r="C43" s="364"/>
      <c r="D43" s="28"/>
      <c r="E43" s="26"/>
      <c r="F43" s="29">
        <f>F41</f>
        <v>4874.3999999999996</v>
      </c>
    </row>
    <row r="44" spans="2:6" ht="15.75" thickTop="1" x14ac:dyDescent="0.25">
      <c r="B44" s="30"/>
      <c r="C44" s="30"/>
      <c r="D44" s="25"/>
      <c r="E44" s="31"/>
      <c r="F44" s="32"/>
    </row>
    <row r="45" spans="2:6" x14ac:dyDescent="0.25">
      <c r="B45" s="24"/>
      <c r="C45" s="24"/>
      <c r="D45" s="24"/>
      <c r="E45" s="24"/>
      <c r="F45" s="24"/>
    </row>
    <row r="46" spans="2:6" x14ac:dyDescent="0.25">
      <c r="B46" s="365" t="s">
        <v>80</v>
      </c>
      <c r="C46" s="365"/>
      <c r="D46" s="365"/>
      <c r="E46" s="365"/>
      <c r="F46" s="365"/>
    </row>
    <row r="47" spans="2:6" x14ac:dyDescent="0.25">
      <c r="B47" s="361" t="s">
        <v>93</v>
      </c>
      <c r="C47" s="361"/>
      <c r="D47" s="24"/>
      <c r="E47" s="31"/>
      <c r="F47" s="27"/>
    </row>
    <row r="48" spans="2:6" x14ac:dyDescent="0.25">
      <c r="B48" s="24"/>
      <c r="C48" s="24" t="s">
        <v>118</v>
      </c>
      <c r="D48" s="24"/>
      <c r="E48" s="31"/>
      <c r="F48" s="26">
        <f>Appropriations!G161</f>
        <v>1252.24</v>
      </c>
    </row>
    <row r="49" spans="2:6" x14ac:dyDescent="0.25">
      <c r="B49" s="34"/>
      <c r="C49" s="34"/>
      <c r="D49" s="24"/>
      <c r="E49" s="27"/>
      <c r="F49" s="31"/>
    </row>
    <row r="50" spans="2:6" ht="15.75" thickBot="1" x14ac:dyDescent="0.3">
      <c r="B50" s="364" t="s">
        <v>102</v>
      </c>
      <c r="C50" s="364"/>
      <c r="D50" s="28"/>
      <c r="E50" s="26"/>
      <c r="F50" s="29">
        <f>F48</f>
        <v>1252.24</v>
      </c>
    </row>
    <row r="51" spans="2:6" ht="15.75" thickTop="1" x14ac:dyDescent="0.25">
      <c r="B51" s="30"/>
      <c r="C51" s="30"/>
      <c r="D51" s="25"/>
      <c r="E51" s="31"/>
      <c r="F51" s="32"/>
    </row>
    <row r="52" spans="2:6" ht="16.5" customHeight="1" x14ac:dyDescent="0.25">
      <c r="B52" s="30"/>
      <c r="C52" s="30"/>
      <c r="D52" s="25"/>
      <c r="E52" s="31"/>
      <c r="F52" s="32"/>
    </row>
    <row r="53" spans="2:6" x14ac:dyDescent="0.25">
      <c r="B53" s="30"/>
      <c r="C53" s="30"/>
      <c r="D53" s="25"/>
      <c r="E53" s="31"/>
      <c r="F53" s="32"/>
    </row>
    <row r="54" spans="2:6" ht="15.75" thickBot="1" x14ac:dyDescent="0.3">
      <c r="B54" s="363" t="s">
        <v>119</v>
      </c>
      <c r="C54" s="363"/>
      <c r="D54" s="363"/>
      <c r="E54" s="363"/>
      <c r="F54" s="39">
        <f>SUM(F28+F36+F43+F50)</f>
        <v>10822031.530000001</v>
      </c>
    </row>
    <row r="55" spans="2:6" ht="15.75" thickTop="1" x14ac:dyDescent="0.25">
      <c r="B55" s="30"/>
      <c r="C55" s="30"/>
      <c r="D55" s="25"/>
      <c r="E55" s="31"/>
      <c r="F55" s="32"/>
    </row>
  </sheetData>
  <mergeCells count="22">
    <mergeCell ref="B26:C26"/>
    <mergeCell ref="B54:E54"/>
    <mergeCell ref="B43:C43"/>
    <mergeCell ref="B46:F46"/>
    <mergeCell ref="B47:C47"/>
    <mergeCell ref="B50:C50"/>
    <mergeCell ref="B32:C32"/>
    <mergeCell ref="B36:C36"/>
    <mergeCell ref="B39:F39"/>
    <mergeCell ref="B40:C40"/>
    <mergeCell ref="B28:C28"/>
    <mergeCell ref="B31:F31"/>
    <mergeCell ref="B20:C20"/>
    <mergeCell ref="B23:C23"/>
    <mergeCell ref="B8:C8"/>
    <mergeCell ref="B17:C17"/>
    <mergeCell ref="B11:C11"/>
    <mergeCell ref="B1:F1"/>
    <mergeCell ref="B2:F2"/>
    <mergeCell ref="B3:C3"/>
    <mergeCell ref="B6:C6"/>
    <mergeCell ref="B14:C14"/>
  </mergeCells>
  <pageMargins left="0.25" right="0.25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F15" sqref="F15"/>
    </sheetView>
  </sheetViews>
  <sheetFormatPr defaultRowHeight="15" x14ac:dyDescent="0.25"/>
  <cols>
    <col min="1" max="1" width="2.5703125" customWidth="1"/>
    <col min="2" max="2" width="19.7109375" customWidth="1"/>
    <col min="3" max="3" width="3" customWidth="1"/>
    <col min="4" max="4" width="19.7109375" customWidth="1"/>
    <col min="5" max="5" width="2.42578125" customWidth="1"/>
    <col min="6" max="6" width="19.7109375" customWidth="1"/>
    <col min="7" max="7" width="2.7109375" customWidth="1"/>
    <col min="8" max="8" width="19.7109375" customWidth="1"/>
  </cols>
  <sheetData>
    <row r="1" spans="2:8" x14ac:dyDescent="0.25">
      <c r="B1" s="369" t="s">
        <v>121</v>
      </c>
      <c r="C1" s="369"/>
      <c r="D1" s="369"/>
      <c r="E1" s="369"/>
      <c r="F1" s="369"/>
      <c r="G1" s="369"/>
      <c r="H1" s="369"/>
    </row>
    <row r="3" spans="2:8" ht="17.25" customHeight="1" x14ac:dyDescent="0.25">
      <c r="B3" s="370" t="s">
        <v>420</v>
      </c>
      <c r="C3" s="370"/>
      <c r="D3" s="370"/>
      <c r="E3" s="370"/>
      <c r="F3" s="370"/>
      <c r="G3" s="370"/>
      <c r="H3" s="370"/>
    </row>
    <row r="4" spans="2:8" ht="45" customHeight="1" x14ac:dyDescent="0.25"/>
    <row r="5" spans="2:8" x14ac:dyDescent="0.25">
      <c r="B5" s="46">
        <v>1000</v>
      </c>
      <c r="C5" s="41"/>
      <c r="D5" s="46">
        <v>120</v>
      </c>
      <c r="E5" s="41"/>
      <c r="F5" s="46">
        <v>110</v>
      </c>
      <c r="G5" s="41"/>
      <c r="H5" s="50" t="s">
        <v>122</v>
      </c>
    </row>
    <row r="6" spans="2:8" x14ac:dyDescent="0.25">
      <c r="B6" s="47"/>
      <c r="D6" s="47"/>
      <c r="F6" s="47"/>
      <c r="H6" s="47"/>
    </row>
    <row r="7" spans="2:8" ht="28.5" customHeight="1" x14ac:dyDescent="0.25">
      <c r="B7" s="48" t="s">
        <v>123</v>
      </c>
      <c r="C7" s="42"/>
      <c r="D7" s="48" t="s">
        <v>127</v>
      </c>
      <c r="E7" s="42"/>
      <c r="F7" s="48" t="s">
        <v>135</v>
      </c>
      <c r="G7" s="42"/>
      <c r="H7" s="48" t="s">
        <v>138</v>
      </c>
    </row>
    <row r="8" spans="2:8" x14ac:dyDescent="0.25">
      <c r="B8" s="47" t="s">
        <v>124</v>
      </c>
      <c r="D8" s="47" t="s">
        <v>129</v>
      </c>
      <c r="F8" s="47" t="s">
        <v>136</v>
      </c>
      <c r="H8" s="47" t="s">
        <v>139</v>
      </c>
    </row>
    <row r="9" spans="2:8" x14ac:dyDescent="0.25">
      <c r="B9" s="47" t="s">
        <v>125</v>
      </c>
      <c r="D9" s="47" t="s">
        <v>128</v>
      </c>
      <c r="F9" s="47" t="s">
        <v>137</v>
      </c>
      <c r="H9" s="47" t="s">
        <v>140</v>
      </c>
    </row>
    <row r="10" spans="2:8" x14ac:dyDescent="0.25">
      <c r="B10" s="49" t="s">
        <v>126</v>
      </c>
      <c r="D10" s="49"/>
      <c r="F10" s="49"/>
      <c r="H10" s="49" t="s">
        <v>141</v>
      </c>
    </row>
    <row r="11" spans="2:8" ht="25.5" customHeight="1" x14ac:dyDescent="0.25">
      <c r="B11" s="40"/>
      <c r="C11" s="367" t="s">
        <v>142</v>
      </c>
      <c r="D11" s="367"/>
      <c r="E11" s="367"/>
      <c r="F11" s="45"/>
      <c r="G11" s="45"/>
      <c r="H11" s="45"/>
    </row>
    <row r="12" spans="2:8" ht="25.5" customHeight="1" x14ac:dyDescent="0.25">
      <c r="B12" s="40"/>
      <c r="C12" s="368"/>
      <c r="D12" s="368"/>
      <c r="E12" s="368"/>
      <c r="F12" s="40"/>
      <c r="G12" s="40"/>
      <c r="H12" s="40"/>
    </row>
    <row r="13" spans="2:8" x14ac:dyDescent="0.25">
      <c r="C13" s="366" t="s">
        <v>130</v>
      </c>
      <c r="D13" s="366"/>
      <c r="E13" s="366"/>
    </row>
    <row r="14" spans="2:8" x14ac:dyDescent="0.25">
      <c r="C14" s="366"/>
      <c r="D14" s="366"/>
      <c r="E14" s="366"/>
    </row>
    <row r="15" spans="2:8" x14ac:dyDescent="0.25">
      <c r="C15" s="43"/>
      <c r="D15" s="43"/>
      <c r="E15" s="43"/>
    </row>
    <row r="16" spans="2:8" x14ac:dyDescent="0.25">
      <c r="C16" s="366" t="s">
        <v>131</v>
      </c>
      <c r="D16" s="366"/>
      <c r="E16" s="366"/>
    </row>
    <row r="17" spans="3:5" x14ac:dyDescent="0.25">
      <c r="C17" s="366"/>
      <c r="D17" s="366"/>
      <c r="E17" s="366"/>
    </row>
    <row r="18" spans="3:5" x14ac:dyDescent="0.25">
      <c r="C18" s="43"/>
      <c r="D18" s="43"/>
      <c r="E18" s="43"/>
    </row>
    <row r="19" spans="3:5" x14ac:dyDescent="0.25">
      <c r="C19" s="366" t="s">
        <v>132</v>
      </c>
      <c r="D19" s="366"/>
      <c r="E19" s="366"/>
    </row>
    <row r="20" spans="3:5" x14ac:dyDescent="0.25">
      <c r="C20" s="366"/>
      <c r="D20" s="366"/>
      <c r="E20" s="366"/>
    </row>
    <row r="21" spans="3:5" x14ac:dyDescent="0.25">
      <c r="C21" s="43"/>
      <c r="D21" s="43"/>
      <c r="E21" s="43"/>
    </row>
    <row r="22" spans="3:5" x14ac:dyDescent="0.25">
      <c r="C22" s="366" t="s">
        <v>133</v>
      </c>
      <c r="D22" s="366"/>
      <c r="E22" s="366"/>
    </row>
    <row r="23" spans="3:5" x14ac:dyDescent="0.25">
      <c r="C23" s="366"/>
      <c r="D23" s="366"/>
      <c r="E23" s="366"/>
    </row>
    <row r="24" spans="3:5" x14ac:dyDescent="0.25">
      <c r="C24" s="43"/>
      <c r="D24" s="43"/>
      <c r="E24" s="43"/>
    </row>
    <row r="25" spans="3:5" x14ac:dyDescent="0.25">
      <c r="C25" s="366" t="s">
        <v>134</v>
      </c>
      <c r="D25" s="366"/>
      <c r="E25" s="366"/>
    </row>
    <row r="26" spans="3:5" x14ac:dyDescent="0.25">
      <c r="C26" s="366"/>
      <c r="D26" s="366"/>
      <c r="E26" s="366"/>
    </row>
    <row r="27" spans="3:5" x14ac:dyDescent="0.25">
      <c r="C27" s="44"/>
      <c r="D27" s="44"/>
      <c r="E27" s="44"/>
    </row>
  </sheetData>
  <mergeCells count="8">
    <mergeCell ref="C22:E23"/>
    <mergeCell ref="C25:E26"/>
    <mergeCell ref="C11:E12"/>
    <mergeCell ref="B1:H1"/>
    <mergeCell ref="B3:H3"/>
    <mergeCell ref="C13:E14"/>
    <mergeCell ref="C16:E17"/>
    <mergeCell ref="C19:E2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t="s">
        <v>8</v>
      </c>
    </row>
    <row r="3" spans="1:2" x14ac:dyDescent="0.25">
      <c r="A3" t="s">
        <v>2</v>
      </c>
      <c r="B3">
        <v>2022</v>
      </c>
    </row>
    <row r="4" spans="1:2" x14ac:dyDescent="0.25">
      <c r="A4" t="s">
        <v>3</v>
      </c>
      <c r="B4" t="s">
        <v>9</v>
      </c>
    </row>
    <row r="5" spans="1:2" x14ac:dyDescent="0.25">
      <c r="A5" t="s">
        <v>4</v>
      </c>
      <c r="B5" t="s">
        <v>10</v>
      </c>
    </row>
    <row r="6" spans="1:2" x14ac:dyDescent="0.25">
      <c r="A6" t="s">
        <v>5</v>
      </c>
      <c r="B6">
        <v>2</v>
      </c>
    </row>
    <row r="7" spans="1:2" x14ac:dyDescent="0.25">
      <c r="A7" t="s">
        <v>6</v>
      </c>
      <c r="B7">
        <v>2</v>
      </c>
    </row>
    <row r="8" spans="1:2" x14ac:dyDescent="0.25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Appropriations</vt:lpstr>
      <vt:lpstr>Prior Year Comp</vt:lpstr>
      <vt:lpstr>Resolution Summary</vt:lpstr>
      <vt:lpstr>Account Code 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Stout</dc:creator>
  <cp:lastModifiedBy>Cassie Stout</cp:lastModifiedBy>
  <cp:lastPrinted>2024-02-14T19:02:42Z</cp:lastPrinted>
  <dcterms:created xsi:type="dcterms:W3CDTF">2022-10-13T15:28:35Z</dcterms:created>
  <dcterms:modified xsi:type="dcterms:W3CDTF">2024-02-22T16:53:18Z</dcterms:modified>
</cp:coreProperties>
</file>